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 tabRatio="916"/>
  </bookViews>
  <sheets>
    <sheet name="Fedlap" sheetId="23" r:id="rId1"/>
    <sheet name="FIÚ magas 3-4 kcs" sheetId="4" r:id="rId2"/>
    <sheet name="Magas sorrend" sheetId="26" r:id="rId3"/>
    <sheet name="FIÚ távol 3-4 kcs" sheetId="43" r:id="rId4"/>
    <sheet name="Távol sorrend" sheetId="44" r:id="rId5"/>
    <sheet name="FIÚ súly 3-4.kcs" sheetId="29" r:id="rId6"/>
    <sheet name="Súly sorrend" sheetId="30" r:id="rId7"/>
    <sheet name="FIÚ kislabda 3-4.kcs" sheetId="31" r:id="rId8"/>
    <sheet name="Kislabda sorrend" sheetId="32" r:id="rId9"/>
    <sheet name="34kcs FIÚ_LÁNY 10x200 m  váltó" sheetId="33" r:id="rId10"/>
    <sheet name="10X200 m váltó sorrend" sheetId="34" r:id="rId11"/>
    <sheet name="LÁNY magas 3-4.kcs" sheetId="35" r:id="rId12"/>
    <sheet name="LÁNY magas sorrend" sheetId="36" r:id="rId13"/>
    <sheet name="LÁNY távol 3-4.kcs" sheetId="37" r:id="rId14"/>
    <sheet name="LÁNY távol sorrend" sheetId="38" r:id="rId15"/>
    <sheet name="LÁNY súly 3-4.kcs" sheetId="39" r:id="rId16"/>
    <sheet name="LÁNY súly sorrend" sheetId="40" r:id="rId17"/>
    <sheet name="LÁNY kislabda 34 kcs " sheetId="41" r:id="rId18"/>
    <sheet name="LÁNY kislabda sorrend" sheetId="4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0">'10X200 m váltó sorrend'!$A$1:$D$20</definedName>
    <definedName name="_xlnm.Print_Area" localSheetId="0">Fedlap!$A$1:$J$37</definedName>
    <definedName name="_xlnm.Print_Area" localSheetId="7">'FIÚ kislabda 3-4.kcs'!$A$1:$O$234</definedName>
    <definedName name="_xlnm.Print_Area" localSheetId="1">'FIÚ magas 3-4 kcs'!$A$1:$O$234</definedName>
    <definedName name="_xlnm.Print_Area" localSheetId="5">'FIÚ súly 3-4.kcs'!$A$1:$O$234</definedName>
    <definedName name="_xlnm.Print_Area" localSheetId="3">'FIÚ távol 3-4 kcs'!$A$1:$O$234</definedName>
    <definedName name="_xlnm.Print_Area" localSheetId="8">'Kislabda sorrend'!$A$1:$D$26</definedName>
    <definedName name="_xlnm.Print_Area" localSheetId="17">'LÁNY kislabda 34 kcs '!$A$1:$O$234</definedName>
    <definedName name="_xlnm.Print_Area" localSheetId="18">'LÁNY kislabda sorrend'!$A$1:$D$26</definedName>
    <definedName name="_xlnm.Print_Area" localSheetId="11">'LÁNY magas 3-4.kcs'!$A$1:$O$234</definedName>
    <definedName name="_xlnm.Print_Area" localSheetId="12">'LÁNY magas sorrend'!$A$1:$D$26</definedName>
    <definedName name="_xlnm.Print_Area" localSheetId="15">'LÁNY súly 3-4.kcs'!$A$1:$O$234</definedName>
    <definedName name="_xlnm.Print_Area" localSheetId="16">'LÁNY súly sorrend'!$A$1:$D$26</definedName>
    <definedName name="_xlnm.Print_Area" localSheetId="13">'LÁNY távol 3-4.kcs'!$A$1:$O$234</definedName>
    <definedName name="_xlnm.Print_Area" localSheetId="14">'LÁNY távol sorrend'!$A$1:$D$26</definedName>
    <definedName name="_xlnm.Print_Area" localSheetId="2">'Magas sorrend'!$A$1:$D$26</definedName>
    <definedName name="_xlnm.Print_Area" localSheetId="6">'Súly sorrend'!$A$1:$D$26</definedName>
    <definedName name="_xlnm.Print_Area" localSheetId="4">'Távol sorrend'!$A$1:$D$26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4"/>
  <c r="D7"/>
  <c r="C12" i="30"/>
  <c r="C11"/>
  <c r="A1" i="44"/>
  <c r="B1"/>
  <c r="C1"/>
  <c r="B8"/>
  <c r="C8"/>
  <c r="B6"/>
  <c r="C6"/>
  <c r="B4"/>
  <c r="C4"/>
  <c r="B5"/>
  <c r="C5"/>
  <c r="B9"/>
  <c r="C9"/>
  <c r="B3"/>
  <c r="C3"/>
  <c r="B10"/>
  <c r="C10"/>
  <c r="B11"/>
  <c r="C11"/>
  <c r="B7"/>
  <c r="C7"/>
  <c r="B12"/>
  <c r="C12"/>
  <c r="B13"/>
  <c r="C13"/>
  <c r="B14"/>
  <c r="C14"/>
  <c r="B15"/>
  <c r="C15"/>
  <c r="B16"/>
  <c r="C16"/>
  <c r="B17"/>
  <c r="B18"/>
  <c r="C18"/>
  <c r="B19"/>
  <c r="C19"/>
  <c r="B20"/>
  <c r="C20"/>
  <c r="B21"/>
  <c r="C21"/>
  <c r="B22"/>
  <c r="C22"/>
  <c r="B24"/>
  <c r="C24"/>
  <c r="J7" i="43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J58"/>
  <c r="J59"/>
  <c r="J63"/>
  <c r="J64"/>
  <c r="J65"/>
  <c r="J66"/>
  <c r="J67"/>
  <c r="J71"/>
  <c r="J72"/>
  <c r="J73"/>
  <c r="J74"/>
  <c r="J75"/>
  <c r="J79"/>
  <c r="J80"/>
  <c r="J81"/>
  <c r="J82"/>
  <c r="J83"/>
  <c r="J87"/>
  <c r="J88"/>
  <c r="J89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L118" s="1"/>
  <c r="J12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L150" s="1"/>
  <c r="J152"/>
  <c r="J153"/>
  <c r="J154"/>
  <c r="J155"/>
  <c r="J159"/>
  <c r="L158" s="1"/>
  <c r="J160"/>
  <c r="J161"/>
  <c r="J162"/>
  <c r="J163"/>
  <c r="L38" l="1"/>
  <c r="D9" i="44" s="1"/>
  <c r="L6" i="43"/>
  <c r="D8" i="44" s="1"/>
  <c r="L70" i="43"/>
  <c r="D7" i="44" s="1"/>
  <c r="L86" i="43"/>
  <c r="D13" i="44" s="1"/>
  <c r="L22" i="43"/>
  <c r="D4" i="44" s="1"/>
  <c r="L62" i="43"/>
  <c r="D11" i="44" s="1"/>
  <c r="L30" i="43"/>
  <c r="D5" i="44" s="1"/>
  <c r="L78" i="43"/>
  <c r="D12" i="44" s="1"/>
  <c r="L54" i="43"/>
  <c r="D10" i="44" s="1"/>
  <c r="L46" i="43"/>
  <c r="D3" i="44" s="1"/>
  <c r="L14" i="43"/>
  <c r="D6" i="44" s="1"/>
  <c r="D22"/>
  <c r="D20"/>
  <c r="D18"/>
  <c r="D17"/>
  <c r="D16"/>
  <c r="D14"/>
  <c r="D21"/>
  <c r="D19"/>
  <c r="D15"/>
  <c r="N6" i="43" l="1"/>
  <c r="N158"/>
  <c r="N54"/>
  <c r="N134"/>
  <c r="N70"/>
  <c r="N118"/>
  <c r="N30"/>
  <c r="N62"/>
  <c r="N94"/>
  <c r="N150"/>
  <c r="N142"/>
  <c r="N38"/>
  <c r="N102"/>
  <c r="N22"/>
  <c r="N86"/>
  <c r="N14"/>
  <c r="N46"/>
  <c r="N78"/>
  <c r="N110"/>
  <c r="N126"/>
  <c r="C24" i="42"/>
  <c r="B24"/>
  <c r="C22"/>
  <c r="B22"/>
  <c r="C21"/>
  <c r="B21"/>
  <c r="C20"/>
  <c r="B20"/>
  <c r="C19"/>
  <c r="B19"/>
  <c r="C18"/>
  <c r="B18"/>
  <c r="B17"/>
  <c r="C16"/>
  <c r="B16"/>
  <c r="C15"/>
  <c r="B15"/>
  <c r="C14"/>
  <c r="B14"/>
  <c r="C13"/>
  <c r="B13"/>
  <c r="C10"/>
  <c r="B10"/>
  <c r="C9"/>
  <c r="B9"/>
  <c r="C8"/>
  <c r="B8"/>
  <c r="C6"/>
  <c r="B6"/>
  <c r="C5"/>
  <c r="B5"/>
  <c r="C7"/>
  <c r="B7"/>
  <c r="C12"/>
  <c r="B12"/>
  <c r="C11"/>
  <c r="B11"/>
  <c r="C4"/>
  <c r="B4"/>
  <c r="C3"/>
  <c r="B3"/>
  <c r="C1"/>
  <c r="B1"/>
  <c r="A1"/>
  <c r="J163" i="41"/>
  <c r="J162"/>
  <c r="J161"/>
  <c r="J160"/>
  <c r="L158" s="1"/>
  <c r="J159"/>
  <c r="J155"/>
  <c r="J154"/>
  <c r="J153"/>
  <c r="J152"/>
  <c r="J151"/>
  <c r="L150" s="1"/>
  <c r="J147"/>
  <c r="J146"/>
  <c r="J145"/>
  <c r="J144"/>
  <c r="J143"/>
  <c r="L142" s="1"/>
  <c r="J139"/>
  <c r="J138"/>
  <c r="J137"/>
  <c r="J136"/>
  <c r="J135"/>
  <c r="L134"/>
  <c r="D19" i="42" s="1"/>
  <c r="J131" i="41"/>
  <c r="J130"/>
  <c r="J129"/>
  <c r="J128"/>
  <c r="L126" s="1"/>
  <c r="J127"/>
  <c r="J123"/>
  <c r="J122"/>
  <c r="J121"/>
  <c r="J120"/>
  <c r="J119"/>
  <c r="L118" s="1"/>
  <c r="J115"/>
  <c r="J114"/>
  <c r="J113"/>
  <c r="J112"/>
  <c r="J111"/>
  <c r="L110" s="1"/>
  <c r="J107"/>
  <c r="J106"/>
  <c r="J105"/>
  <c r="J104"/>
  <c r="J103"/>
  <c r="L102"/>
  <c r="D15" i="42" s="1"/>
  <c r="J99" i="41"/>
  <c r="J98"/>
  <c r="J97"/>
  <c r="J96"/>
  <c r="L94" s="1"/>
  <c r="J95"/>
  <c r="J91"/>
  <c r="J90"/>
  <c r="J89"/>
  <c r="J88"/>
  <c r="J87"/>
  <c r="L86" s="1"/>
  <c r="J83"/>
  <c r="J82"/>
  <c r="J81"/>
  <c r="J80"/>
  <c r="J79"/>
  <c r="J75"/>
  <c r="J74"/>
  <c r="J73"/>
  <c r="J72"/>
  <c r="J71"/>
  <c r="J67"/>
  <c r="J66"/>
  <c r="J65"/>
  <c r="J64"/>
  <c r="J63"/>
  <c r="J59"/>
  <c r="J58"/>
  <c r="J57"/>
  <c r="J56"/>
  <c r="J55"/>
  <c r="J51"/>
  <c r="J50"/>
  <c r="J49"/>
  <c r="J48"/>
  <c r="J47"/>
  <c r="J43"/>
  <c r="J42"/>
  <c r="J41"/>
  <c r="J40"/>
  <c r="J39"/>
  <c r="J35"/>
  <c r="J34"/>
  <c r="J33"/>
  <c r="J32"/>
  <c r="J31"/>
  <c r="J27"/>
  <c r="J26"/>
  <c r="J25"/>
  <c r="J24"/>
  <c r="J23"/>
  <c r="J19"/>
  <c r="J18"/>
  <c r="J17"/>
  <c r="J16"/>
  <c r="J15"/>
  <c r="J11"/>
  <c r="J10"/>
  <c r="J9"/>
  <c r="J8"/>
  <c r="J7"/>
  <c r="L78" l="1"/>
  <c r="D10" i="42" s="1"/>
  <c r="L54" i="41"/>
  <c r="D6" i="42" s="1"/>
  <c r="L70" i="41"/>
  <c r="D9" i="42" s="1"/>
  <c r="L46" i="41"/>
  <c r="D5" i="42" s="1"/>
  <c r="L30" i="41"/>
  <c r="L14"/>
  <c r="D4" i="42" s="1"/>
  <c r="L22" i="41"/>
  <c r="L62"/>
  <c r="L38"/>
  <c r="D7" i="42" s="1"/>
  <c r="L6" i="41"/>
  <c r="D3" i="42" s="1"/>
  <c r="D13"/>
  <c r="D22"/>
  <c r="D12"/>
  <c r="D20"/>
  <c r="D8"/>
  <c r="D14"/>
  <c r="D21"/>
  <c r="D16"/>
  <c r="D17"/>
  <c r="D11"/>
  <c r="D18"/>
  <c r="N158" i="41" l="1"/>
  <c r="N22"/>
  <c r="N134"/>
  <c r="N78"/>
  <c r="N46"/>
  <c r="N94"/>
  <c r="N86"/>
  <c r="N118"/>
  <c r="N14"/>
  <c r="N126"/>
  <c r="N6"/>
  <c r="N110"/>
  <c r="N62"/>
  <c r="N142"/>
  <c r="N54"/>
  <c r="N30"/>
  <c r="N102"/>
  <c r="N70"/>
  <c r="N38"/>
  <c r="N150"/>
  <c r="A1" i="40" l="1"/>
  <c r="B1"/>
  <c r="C1"/>
  <c r="B3"/>
  <c r="C3"/>
  <c r="B5"/>
  <c r="C5"/>
  <c r="B4"/>
  <c r="C4"/>
  <c r="B8"/>
  <c r="C8"/>
  <c r="B6"/>
  <c r="C6"/>
  <c r="B7"/>
  <c r="C7"/>
  <c r="B9"/>
  <c r="C9"/>
  <c r="B10"/>
  <c r="C10"/>
  <c r="B11"/>
  <c r="C11"/>
  <c r="B12"/>
  <c r="C12"/>
  <c r="B13"/>
  <c r="C13"/>
  <c r="B14"/>
  <c r="C14"/>
  <c r="B15"/>
  <c r="C15"/>
  <c r="B16"/>
  <c r="C16"/>
  <c r="B17"/>
  <c r="B18"/>
  <c r="C18"/>
  <c r="B19"/>
  <c r="C19"/>
  <c r="B20"/>
  <c r="C20"/>
  <c r="B21"/>
  <c r="C21"/>
  <c r="B22"/>
  <c r="C22"/>
  <c r="B24"/>
  <c r="C24"/>
  <c r="J7" i="39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L54" s="1"/>
  <c r="J58"/>
  <c r="J59"/>
  <c r="J63"/>
  <c r="L62" s="1"/>
  <c r="J64"/>
  <c r="J65"/>
  <c r="J66"/>
  <c r="J67"/>
  <c r="J71"/>
  <c r="L70" s="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L22" l="1"/>
  <c r="L6"/>
  <c r="D3" i="40" s="1"/>
  <c r="L46" i="39"/>
  <c r="L30"/>
  <c r="D8" i="40" s="1"/>
  <c r="L38" i="39"/>
  <c r="L14"/>
  <c r="D5" i="40" s="1"/>
  <c r="D22"/>
  <c r="D20"/>
  <c r="D18"/>
  <c r="D16"/>
  <c r="D14"/>
  <c r="D12"/>
  <c r="D10"/>
  <c r="D7"/>
  <c r="D21"/>
  <c r="D19"/>
  <c r="D17"/>
  <c r="D15"/>
  <c r="D13"/>
  <c r="D11"/>
  <c r="D9"/>
  <c r="D6"/>
  <c r="D4"/>
  <c r="N78" i="39" l="1"/>
  <c r="N14"/>
  <c r="N158"/>
  <c r="N46"/>
  <c r="N134"/>
  <c r="N70"/>
  <c r="N38"/>
  <c r="N110"/>
  <c r="N6"/>
  <c r="N102"/>
  <c r="N142"/>
  <c r="N54"/>
  <c r="N86"/>
  <c r="N118"/>
  <c r="N150"/>
  <c r="N62"/>
  <c r="N94"/>
  <c r="N22"/>
  <c r="N30"/>
  <c r="N126"/>
  <c r="A1" i="38"/>
  <c r="B1"/>
  <c r="C1"/>
  <c r="B6"/>
  <c r="C6"/>
  <c r="B3"/>
  <c r="C3"/>
  <c r="B11"/>
  <c r="C11"/>
  <c r="B5"/>
  <c r="C5"/>
  <c r="B8"/>
  <c r="C8"/>
  <c r="B7"/>
  <c r="C7"/>
  <c r="B4"/>
  <c r="C4"/>
  <c r="B10"/>
  <c r="C10"/>
  <c r="B9"/>
  <c r="C9"/>
  <c r="B12"/>
  <c r="C12"/>
  <c r="B13"/>
  <c r="C13"/>
  <c r="B14"/>
  <c r="C14"/>
  <c r="B15"/>
  <c r="C15"/>
  <c r="B16"/>
  <c r="C16"/>
  <c r="B17"/>
  <c r="B18"/>
  <c r="C18"/>
  <c r="B19"/>
  <c r="C19"/>
  <c r="B20"/>
  <c r="C20"/>
  <c r="B21"/>
  <c r="C21"/>
  <c r="B22"/>
  <c r="C22"/>
  <c r="B24"/>
  <c r="C24"/>
  <c r="J7" i="37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J58"/>
  <c r="J59"/>
  <c r="J63"/>
  <c r="J64"/>
  <c r="J65"/>
  <c r="J66"/>
  <c r="J67"/>
  <c r="J7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L54" l="1"/>
  <c r="D4" i="38" s="1"/>
  <c r="L22" i="37"/>
  <c r="D11" i="38" s="1"/>
  <c r="L38" i="37"/>
  <c r="L70"/>
  <c r="L46"/>
  <c r="D7" i="38" s="1"/>
  <c r="L6" i="37"/>
  <c r="D6" i="38" s="1"/>
  <c r="L30" i="37"/>
  <c r="D5" i="38" s="1"/>
  <c r="L14" i="37"/>
  <c r="D3" i="38" s="1"/>
  <c r="L62" i="37"/>
  <c r="D21" i="38"/>
  <c r="D19"/>
  <c r="D17"/>
  <c r="D15"/>
  <c r="D13"/>
  <c r="D9"/>
  <c r="D8"/>
  <c r="D22"/>
  <c r="D20"/>
  <c r="D18"/>
  <c r="D16"/>
  <c r="D14"/>
  <c r="D12"/>
  <c r="D10"/>
  <c r="N22" i="37" l="1"/>
  <c r="N134"/>
  <c r="N62"/>
  <c r="N94"/>
  <c r="N126"/>
  <c r="N158"/>
  <c r="N54"/>
  <c r="N86"/>
  <c r="N118"/>
  <c r="N150"/>
  <c r="N14"/>
  <c r="N30"/>
  <c r="N6"/>
  <c r="N46"/>
  <c r="N78"/>
  <c r="N110"/>
  <c r="N38"/>
  <c r="N70"/>
  <c r="N102"/>
  <c r="N142"/>
  <c r="C24" i="36"/>
  <c r="B24"/>
  <c r="C22"/>
  <c r="B22"/>
  <c r="C21"/>
  <c r="B21"/>
  <c r="C20"/>
  <c r="B20"/>
  <c r="C19"/>
  <c r="B19"/>
  <c r="C18"/>
  <c r="B18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5"/>
  <c r="B5"/>
  <c r="C4"/>
  <c r="B4"/>
  <c r="C3"/>
  <c r="B3"/>
  <c r="C6"/>
  <c r="B6"/>
  <c r="C1"/>
  <c r="B1"/>
  <c r="A1"/>
  <c r="J163" i="35"/>
  <c r="J162"/>
  <c r="J161"/>
  <c r="J160"/>
  <c r="L158" s="1"/>
  <c r="J159"/>
  <c r="J155"/>
  <c r="J154"/>
  <c r="J153"/>
  <c r="J152"/>
  <c r="J151"/>
  <c r="L150" s="1"/>
  <c r="J147"/>
  <c r="J146"/>
  <c r="J145"/>
  <c r="J144"/>
  <c r="J143"/>
  <c r="L142" s="1"/>
  <c r="J139"/>
  <c r="J138"/>
  <c r="J137"/>
  <c r="J136"/>
  <c r="J135"/>
  <c r="L134"/>
  <c r="J131"/>
  <c r="J130"/>
  <c r="J129"/>
  <c r="J128"/>
  <c r="L126" s="1"/>
  <c r="J127"/>
  <c r="J123"/>
  <c r="J122"/>
  <c r="J121"/>
  <c r="J120"/>
  <c r="J119"/>
  <c r="L118" s="1"/>
  <c r="J115"/>
  <c r="J114"/>
  <c r="J113"/>
  <c r="J112"/>
  <c r="J111"/>
  <c r="L110" s="1"/>
  <c r="J107"/>
  <c r="J106"/>
  <c r="J105"/>
  <c r="J104"/>
  <c r="J103"/>
  <c r="L102"/>
  <c r="J99"/>
  <c r="J98"/>
  <c r="J97"/>
  <c r="J96"/>
  <c r="L94" s="1"/>
  <c r="J95"/>
  <c r="J91"/>
  <c r="J90"/>
  <c r="J89"/>
  <c r="J88"/>
  <c r="J87"/>
  <c r="L86" s="1"/>
  <c r="J83"/>
  <c r="J82"/>
  <c r="J81"/>
  <c r="J80"/>
  <c r="J79"/>
  <c r="L78" s="1"/>
  <c r="J75"/>
  <c r="J74"/>
  <c r="J73"/>
  <c r="J72"/>
  <c r="J71"/>
  <c r="L70"/>
  <c r="D11" i="36" s="1"/>
  <c r="J67" i="35"/>
  <c r="J66"/>
  <c r="J65"/>
  <c r="J64"/>
  <c r="L62" s="1"/>
  <c r="J63"/>
  <c r="J59"/>
  <c r="J58"/>
  <c r="J57"/>
  <c r="J56"/>
  <c r="J55"/>
  <c r="L54" s="1"/>
  <c r="J51"/>
  <c r="J50"/>
  <c r="J49"/>
  <c r="J48"/>
  <c r="J47"/>
  <c r="L46" s="1"/>
  <c r="J43"/>
  <c r="J42"/>
  <c r="J41"/>
  <c r="J40"/>
  <c r="J39"/>
  <c r="L38"/>
  <c r="J35"/>
  <c r="J34"/>
  <c r="J33"/>
  <c r="J32"/>
  <c r="J31"/>
  <c r="J27"/>
  <c r="J26"/>
  <c r="J25"/>
  <c r="J24"/>
  <c r="J23"/>
  <c r="J19"/>
  <c r="J18"/>
  <c r="J17"/>
  <c r="J16"/>
  <c r="J15"/>
  <c r="J11"/>
  <c r="J10"/>
  <c r="J9"/>
  <c r="J8"/>
  <c r="J7"/>
  <c r="L6" l="1"/>
  <c r="L30"/>
  <c r="D5" i="36" s="1"/>
  <c r="L14" i="35"/>
  <c r="D3" i="36" s="1"/>
  <c r="L22" i="35"/>
  <c r="D13" i="36"/>
  <c r="D16"/>
  <c r="D22"/>
  <c r="D10"/>
  <c r="D17"/>
  <c r="D20"/>
  <c r="D6"/>
  <c r="D4"/>
  <c r="D8"/>
  <c r="D14"/>
  <c r="D21"/>
  <c r="D9"/>
  <c r="D12"/>
  <c r="D18"/>
  <c r="D19"/>
  <c r="D7"/>
  <c r="D15"/>
  <c r="N102" i="35" l="1"/>
  <c r="N86"/>
  <c r="N78"/>
  <c r="N158"/>
  <c r="N134"/>
  <c r="N150"/>
  <c r="N46"/>
  <c r="N6"/>
  <c r="N14"/>
  <c r="N110"/>
  <c r="N38"/>
  <c r="N54"/>
  <c r="N118"/>
  <c r="N30"/>
  <c r="N70"/>
  <c r="N126"/>
  <c r="N94"/>
  <c r="N22"/>
  <c r="N142"/>
  <c r="N62"/>
  <c r="C20" i="34" l="1"/>
  <c r="B20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C7"/>
  <c r="B7"/>
  <c r="D4"/>
  <c r="C4"/>
  <c r="B4"/>
  <c r="D3"/>
  <c r="C3"/>
  <c r="B3"/>
  <c r="C9"/>
  <c r="B9"/>
  <c r="D8"/>
  <c r="C8"/>
  <c r="B8"/>
  <c r="D5"/>
  <c r="C5"/>
  <c r="B5"/>
  <c r="D6"/>
  <c r="C6"/>
  <c r="B6"/>
  <c r="A1"/>
  <c r="G201" i="33"/>
  <c r="G188"/>
  <c r="G175"/>
  <c r="G162"/>
  <c r="G149"/>
  <c r="G136"/>
  <c r="G123"/>
  <c r="G110"/>
  <c r="G97"/>
  <c r="G84"/>
  <c r="G71"/>
  <c r="G58"/>
  <c r="G45"/>
  <c r="G32"/>
  <c r="G19"/>
  <c r="G6"/>
  <c r="C24" i="32"/>
  <c r="B24"/>
  <c r="C22"/>
  <c r="B22"/>
  <c r="C21"/>
  <c r="B21"/>
  <c r="C20"/>
  <c r="B20"/>
  <c r="C19"/>
  <c r="B19"/>
  <c r="C18"/>
  <c r="B18"/>
  <c r="B17"/>
  <c r="C16"/>
  <c r="B16"/>
  <c r="C15"/>
  <c r="B15"/>
  <c r="C6"/>
  <c r="B6"/>
  <c r="C10"/>
  <c r="B10"/>
  <c r="C12"/>
  <c r="B12"/>
  <c r="C11"/>
  <c r="B11"/>
  <c r="C13"/>
  <c r="B13"/>
  <c r="C9"/>
  <c r="B9"/>
  <c r="C8"/>
  <c r="B8"/>
  <c r="C14"/>
  <c r="B14"/>
  <c r="C5"/>
  <c r="B5"/>
  <c r="C3"/>
  <c r="B3"/>
  <c r="C7"/>
  <c r="B7"/>
  <c r="C4"/>
  <c r="B4"/>
  <c r="C1"/>
  <c r="B1"/>
  <c r="A1"/>
  <c r="J163" i="31"/>
  <c r="J162"/>
  <c r="J161"/>
  <c r="J160"/>
  <c r="L158" s="1"/>
  <c r="J159"/>
  <c r="J155"/>
  <c r="J154"/>
  <c r="J153"/>
  <c r="J152"/>
  <c r="J151"/>
  <c r="L150" s="1"/>
  <c r="J147"/>
  <c r="J146"/>
  <c r="J145"/>
  <c r="J144"/>
  <c r="J143"/>
  <c r="L142" s="1"/>
  <c r="J139"/>
  <c r="J138"/>
  <c r="J137"/>
  <c r="L134" s="1"/>
  <c r="J136"/>
  <c r="J135"/>
  <c r="J131"/>
  <c r="J130"/>
  <c r="J129"/>
  <c r="J128"/>
  <c r="L126" s="1"/>
  <c r="J127"/>
  <c r="J123"/>
  <c r="J122"/>
  <c r="J121"/>
  <c r="J120"/>
  <c r="J119"/>
  <c r="L118" s="1"/>
  <c r="J115"/>
  <c r="J114"/>
  <c r="J113"/>
  <c r="J112"/>
  <c r="J111"/>
  <c r="L110" s="1"/>
  <c r="J107"/>
  <c r="J106"/>
  <c r="J105"/>
  <c r="J104"/>
  <c r="J103"/>
  <c r="J99"/>
  <c r="J98"/>
  <c r="J97"/>
  <c r="J96"/>
  <c r="J95"/>
  <c r="J91"/>
  <c r="J90"/>
  <c r="J89"/>
  <c r="J88"/>
  <c r="J87"/>
  <c r="J83"/>
  <c r="J82"/>
  <c r="J81"/>
  <c r="J80"/>
  <c r="J79"/>
  <c r="J75"/>
  <c r="J74"/>
  <c r="J73"/>
  <c r="J72"/>
  <c r="J71"/>
  <c r="J67"/>
  <c r="J66"/>
  <c r="J65"/>
  <c r="J64"/>
  <c r="J63"/>
  <c r="J59"/>
  <c r="J58"/>
  <c r="J57"/>
  <c r="J56"/>
  <c r="J55"/>
  <c r="J51"/>
  <c r="J50"/>
  <c r="J49"/>
  <c r="J48"/>
  <c r="J47"/>
  <c r="J43"/>
  <c r="J42"/>
  <c r="J41"/>
  <c r="J40"/>
  <c r="J39"/>
  <c r="J35"/>
  <c r="J34"/>
  <c r="J33"/>
  <c r="J32"/>
  <c r="J31"/>
  <c r="J27"/>
  <c r="J26"/>
  <c r="J25"/>
  <c r="J24"/>
  <c r="J23"/>
  <c r="J19"/>
  <c r="J18"/>
  <c r="J17"/>
  <c r="J16"/>
  <c r="J15"/>
  <c r="J11"/>
  <c r="J10"/>
  <c r="J9"/>
  <c r="J8"/>
  <c r="J7"/>
  <c r="L86" l="1"/>
  <c r="D10" i="32" s="1"/>
  <c r="L102" i="31"/>
  <c r="D15" i="32" s="1"/>
  <c r="L14" i="31"/>
  <c r="D7" i="32" s="1"/>
  <c r="L78" i="31"/>
  <c r="D12" i="32" s="1"/>
  <c r="L46" i="31"/>
  <c r="L70"/>
  <c r="D11" i="32" s="1"/>
  <c r="L38" i="31"/>
  <c r="L62"/>
  <c r="D13" i="32" s="1"/>
  <c r="L22" i="31"/>
  <c r="D3" i="32" s="1"/>
  <c r="L54" i="31"/>
  <c r="L30"/>
  <c r="D5" i="32" s="1"/>
  <c r="L94" i="31"/>
  <c r="D6" i="32" s="1"/>
  <c r="L6" i="31"/>
  <c r="D4" i="32" s="1"/>
  <c r="D18"/>
  <c r="D14"/>
  <c r="D9"/>
  <c r="D16"/>
  <c r="D20"/>
  <c r="D8"/>
  <c r="D22"/>
  <c r="D17"/>
  <c r="D19"/>
  <c r="D21"/>
  <c r="N62" i="31" l="1"/>
  <c r="N110"/>
  <c r="N102"/>
  <c r="N86"/>
  <c r="N38"/>
  <c r="N6"/>
  <c r="N142"/>
  <c r="N150"/>
  <c r="N158"/>
  <c r="N126"/>
  <c r="N78"/>
  <c r="N70"/>
  <c r="N94"/>
  <c r="N54"/>
  <c r="N22"/>
  <c r="N14"/>
  <c r="N118"/>
  <c r="N30"/>
  <c r="N134"/>
  <c r="N46"/>
  <c r="A1" i="30" l="1"/>
  <c r="B1"/>
  <c r="C1"/>
  <c r="B7"/>
  <c r="C7"/>
  <c r="B5"/>
  <c r="C5"/>
  <c r="B8"/>
  <c r="C8"/>
  <c r="B9"/>
  <c r="C9"/>
  <c r="B6"/>
  <c r="C6"/>
  <c r="B4"/>
  <c r="C4"/>
  <c r="B3"/>
  <c r="C3"/>
  <c r="B10"/>
  <c r="C10"/>
  <c r="B11"/>
  <c r="B12"/>
  <c r="C13"/>
  <c r="B14"/>
  <c r="C14"/>
  <c r="B15"/>
  <c r="C15"/>
  <c r="B16"/>
  <c r="C16"/>
  <c r="B17"/>
  <c r="B18"/>
  <c r="C18"/>
  <c r="B19"/>
  <c r="C19"/>
  <c r="B20"/>
  <c r="C20"/>
  <c r="B21"/>
  <c r="C21"/>
  <c r="B22"/>
  <c r="C22"/>
  <c r="B24"/>
  <c r="C24"/>
  <c r="J7" i="29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J58"/>
  <c r="J59"/>
  <c r="J63"/>
  <c r="J64"/>
  <c r="J65"/>
  <c r="J66"/>
  <c r="J67"/>
  <c r="J71"/>
  <c r="J72"/>
  <c r="J73"/>
  <c r="J74"/>
  <c r="J75"/>
  <c r="J79"/>
  <c r="J80"/>
  <c r="J8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L62" l="1"/>
  <c r="L54"/>
  <c r="D3" i="30" s="1"/>
  <c r="L46" i="29"/>
  <c r="D4" i="30" s="1"/>
  <c r="L78" i="29"/>
  <c r="D12" i="30" s="1"/>
  <c r="L70" i="29"/>
  <c r="L6"/>
  <c r="L30"/>
  <c r="L38"/>
  <c r="D6" i="30" s="1"/>
  <c r="L22" i="29"/>
  <c r="D8" i="30" s="1"/>
  <c r="L14" i="29"/>
  <c r="D5" i="30" s="1"/>
  <c r="D22"/>
  <c r="D20"/>
  <c r="D18"/>
  <c r="D16"/>
  <c r="D14"/>
  <c r="D10"/>
  <c r="D9"/>
  <c r="D21"/>
  <c r="D19"/>
  <c r="D17"/>
  <c r="D15"/>
  <c r="D13"/>
  <c r="D11"/>
  <c r="D7"/>
  <c r="N110" i="29" l="1"/>
  <c r="N134"/>
  <c r="N6"/>
  <c r="N38"/>
  <c r="N102"/>
  <c r="N46"/>
  <c r="N70"/>
  <c r="N78"/>
  <c r="N158"/>
  <c r="N14"/>
  <c r="N142"/>
  <c r="N22"/>
  <c r="N54"/>
  <c r="N86"/>
  <c r="N118"/>
  <c r="N150"/>
  <c r="N30"/>
  <c r="N62"/>
  <c r="N94"/>
  <c r="N126"/>
  <c r="J18" i="4" l="1"/>
  <c r="J25"/>
  <c r="C24" i="26" l="1"/>
  <c r="B24"/>
  <c r="C1"/>
  <c r="B1"/>
  <c r="A6" i="23"/>
  <c r="C5"/>
  <c r="A1" i="26"/>
  <c r="J7" i="4"/>
  <c r="B22" i="26" l="1"/>
  <c r="C22"/>
  <c r="B11"/>
  <c r="C11"/>
  <c r="B12"/>
  <c r="C12"/>
  <c r="B13"/>
  <c r="C13"/>
  <c r="B14"/>
  <c r="C14"/>
  <c r="B15"/>
  <c r="C15"/>
  <c r="B16"/>
  <c r="C16"/>
  <c r="B17"/>
  <c r="B18"/>
  <c r="C18"/>
  <c r="B19"/>
  <c r="C19"/>
  <c r="B20"/>
  <c r="C20"/>
  <c r="B21"/>
  <c r="C21"/>
  <c r="J163" i="4"/>
  <c r="J162"/>
  <c r="J161"/>
  <c r="J160"/>
  <c r="J159"/>
  <c r="J155"/>
  <c r="J154"/>
  <c r="J153"/>
  <c r="J152"/>
  <c r="J151"/>
  <c r="J147"/>
  <c r="J146"/>
  <c r="J145"/>
  <c r="J144"/>
  <c r="J143"/>
  <c r="J139"/>
  <c r="J138"/>
  <c r="J137"/>
  <c r="J136"/>
  <c r="J135"/>
  <c r="J131"/>
  <c r="J130"/>
  <c r="J129"/>
  <c r="J128"/>
  <c r="J127"/>
  <c r="J8"/>
  <c r="J9"/>
  <c r="J10"/>
  <c r="J11"/>
  <c r="J15"/>
  <c r="J16"/>
  <c r="J17"/>
  <c r="J19"/>
  <c r="J23"/>
  <c r="J24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J58"/>
  <c r="J59"/>
  <c r="J63"/>
  <c r="J64"/>
  <c r="J65"/>
  <c r="J66"/>
  <c r="J67"/>
  <c r="J71"/>
  <c r="J72"/>
  <c r="J73"/>
  <c r="J74"/>
  <c r="J75"/>
  <c r="J79"/>
  <c r="J80"/>
  <c r="J81"/>
  <c r="J82"/>
  <c r="J83"/>
  <c r="J87"/>
  <c r="J88"/>
  <c r="J89"/>
  <c r="J90"/>
  <c r="J91"/>
  <c r="J95"/>
  <c r="J96"/>
  <c r="J97"/>
  <c r="J98"/>
  <c r="J99"/>
  <c r="J103"/>
  <c r="J104"/>
  <c r="J105"/>
  <c r="J106"/>
  <c r="J107"/>
  <c r="J111"/>
  <c r="J112"/>
  <c r="J113"/>
  <c r="J114"/>
  <c r="J115"/>
  <c r="J119"/>
  <c r="J120"/>
  <c r="J121"/>
  <c r="J122"/>
  <c r="J123"/>
  <c r="L6" l="1"/>
  <c r="L158"/>
  <c r="L142"/>
  <c r="L150"/>
  <c r="D21" i="26" s="1"/>
  <c r="L14" i="4"/>
  <c r="D20" i="26"/>
  <c r="L134" i="4"/>
  <c r="L126"/>
  <c r="D22" i="26"/>
  <c r="D18" l="1"/>
  <c r="D19"/>
  <c r="L118" i="4"/>
  <c r="L110"/>
  <c r="L102"/>
  <c r="L94"/>
  <c r="L86"/>
  <c r="L78"/>
  <c r="L70"/>
  <c r="B4" i="26"/>
  <c r="C4"/>
  <c r="B6"/>
  <c r="C6"/>
  <c r="B8"/>
  <c r="C8"/>
  <c r="B3"/>
  <c r="C3"/>
  <c r="B7"/>
  <c r="C7"/>
  <c r="B5"/>
  <c r="C5"/>
  <c r="B9"/>
  <c r="C9"/>
  <c r="B10"/>
  <c r="C10"/>
  <c r="L62" i="4"/>
  <c r="L54"/>
  <c r="L46"/>
  <c r="L38"/>
  <c r="L30"/>
  <c r="L22"/>
  <c r="D6" i="26"/>
  <c r="D4"/>
  <c r="D10" l="1"/>
  <c r="D17"/>
  <c r="D5"/>
  <c r="D15"/>
  <c r="D3"/>
  <c r="D13"/>
  <c r="D7"/>
  <c r="D14"/>
  <c r="D11"/>
  <c r="D8"/>
  <c r="D9"/>
  <c r="D12"/>
  <c r="D16"/>
  <c r="N6" i="4" l="1"/>
  <c r="N126"/>
  <c r="N78"/>
  <c r="N94"/>
  <c r="N38"/>
  <c r="N134"/>
  <c r="N62"/>
  <c r="N110"/>
  <c r="N70"/>
  <c r="N150"/>
  <c r="N46"/>
  <c r="N14"/>
  <c r="N102"/>
  <c r="N54"/>
  <c r="N142"/>
  <c r="N30"/>
  <c r="N22"/>
  <c r="N158"/>
  <c r="N86"/>
  <c r="N118"/>
</calcChain>
</file>

<file path=xl/sharedStrings.xml><?xml version="1.0" encoding="utf-8"?>
<sst xmlns="http://schemas.openxmlformats.org/spreadsheetml/2006/main" count="1527" uniqueCount="329">
  <si>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</si>
  <si>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</si>
  <si>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</si>
  <si>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</si>
  <si>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</si>
  <si>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</si>
  <si>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</si>
  <si>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</si>
  <si>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</si>
  <si>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</si>
  <si>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</si>
  <si>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 Versenybíróság elnöke: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</si>
  <si>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</si>
  <si>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</si>
  <si>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</si>
  <si>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</si>
  <si>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</si>
  <si>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</si>
  <si>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</si>
  <si>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</si>
  <si>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</si>
  <si>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</si>
  <si>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</si>
  <si>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</si>
  <si>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</si>
  <si>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</si>
  <si>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</si>
  <si>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</si>
  <si>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</si>
  <si>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</si>
  <si>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</si>
  <si>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</si>
  <si>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</si>
  <si>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</si>
  <si>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</si>
  <si>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</si>
  <si>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</si>
  <si>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Nem:</t>
  </si>
  <si>
    <t>Fiú</t>
  </si>
  <si>
    <t>Lány</t>
  </si>
  <si>
    <t>III-IV.</t>
  </si>
  <si>
    <t>Versenyszámok:</t>
  </si>
  <si>
    <t>Távolugrás</t>
  </si>
  <si>
    <t>Magasugrás</t>
  </si>
  <si>
    <t>Kislabdahajítás</t>
  </si>
  <si>
    <t>Korcsoport</t>
  </si>
  <si>
    <t>Súlylökés (4 kg)</t>
  </si>
  <si>
    <t>Súlylökés (3 kg)</t>
  </si>
  <si>
    <t xml:space="preserve">Induló csapatok száma: </t>
  </si>
  <si>
    <r>
      <t xml:space="preserve">A táblázatba </t>
    </r>
    <r>
      <rPr>
        <b/>
        <i/>
        <sz val="10"/>
        <color rgb="FFFF0000"/>
        <rFont val="Arial CE"/>
        <charset val="238"/>
      </rPr>
      <t>nem lehet beleírni,</t>
    </r>
    <r>
      <rPr>
        <b/>
        <i/>
        <sz val="10"/>
        <rFont val="Arial CE"/>
        <charset val="238"/>
      </rPr>
      <t xml:space="preserve"> mert hivatkozással hozza az adatokat az "eredmények" munkalapról. </t>
    </r>
  </si>
  <si>
    <t>2023/2024. TANÉVI</t>
  </si>
  <si>
    <t xml:space="preserve"> </t>
  </si>
  <si>
    <t>szül.év</t>
  </si>
  <si>
    <t>(2010-2011-2012-2013-ban születettek)</t>
  </si>
  <si>
    <r>
      <t>Például:</t>
    </r>
    <r>
      <rPr>
        <b/>
        <sz val="10"/>
        <rFont val="Arial CE"/>
        <charset val="238"/>
      </rPr>
      <t xml:space="preserve"> </t>
    </r>
  </si>
  <si>
    <t>Jelölni a B2:D22 cellatartományt</t>
  </si>
  <si>
    <t>Kezdőlap/Rendezés és szűrés</t>
  </si>
  <si>
    <t>Egyéni sorrend/Rendezés : Eredmény; sorrend: A legnagyobbtól a legkisebbig</t>
  </si>
  <si>
    <t>TOLNA</t>
  </si>
  <si>
    <t>Szekszárd, Atlétika Centrum</t>
  </si>
  <si>
    <t>Szekszárdi Baka István Általános Iskola</t>
  </si>
  <si>
    <t>Szekszárd</t>
  </si>
  <si>
    <t>Pál Zétény</t>
  </si>
  <si>
    <t>Prantner Milán</t>
  </si>
  <si>
    <t>Simon Máté</t>
  </si>
  <si>
    <t>Varga Péter</t>
  </si>
  <si>
    <t>Testnevelő: Radva Dóra</t>
  </si>
  <si>
    <t>Györkönyi Német Nemzetiségi Általános Iskola</t>
  </si>
  <si>
    <t>Györköny</t>
  </si>
  <si>
    <t>Boldis Bence</t>
  </si>
  <si>
    <t>Nyári Attila László</t>
  </si>
  <si>
    <t>Kiss Ármin Barnabás</t>
  </si>
  <si>
    <t>Stier Máté Gábor</t>
  </si>
  <si>
    <t>Testnevelő: Doszpod Adél</t>
  </si>
  <si>
    <t>Őcsényi Perczel Mór Általános Iskola</t>
  </si>
  <si>
    <t>Őcsény</t>
  </si>
  <si>
    <t>Csikós Csongor Ármin</t>
  </si>
  <si>
    <t>Kránicz Balázs</t>
  </si>
  <si>
    <t>Mechtl István</t>
  </si>
  <si>
    <t>Nagy Zsombor Csaba</t>
  </si>
  <si>
    <t>Takács Alex Kevin</t>
  </si>
  <si>
    <t>Testnevelő: Deák István</t>
  </si>
  <si>
    <t>Bonyhádi Általános Iskola</t>
  </si>
  <si>
    <t>Bonyhád</t>
  </si>
  <si>
    <t>Farkas Botond</t>
  </si>
  <si>
    <t>János Olivér</t>
  </si>
  <si>
    <t>Sebestyén András</t>
  </si>
  <si>
    <t>Szőts Dávid József</t>
  </si>
  <si>
    <t>Tusa Zétény Soma</t>
  </si>
  <si>
    <t>Tanai Gergely</t>
  </si>
  <si>
    <t>Testnevelő: Hornok Enikő</t>
  </si>
  <si>
    <t>Petőfi Sándor Evangélikus Gimn. Álalános Iskola</t>
  </si>
  <si>
    <t>PTE Illyés Gyula Gyakorló Általános Iskola</t>
  </si>
  <si>
    <t>Kiss Kende Bódog</t>
  </si>
  <si>
    <t>Vörös Arlen Botond</t>
  </si>
  <si>
    <t>Vajda Dávid</t>
  </si>
  <si>
    <t>Testnevelő: Klézl Zsuzsanna</t>
  </si>
  <si>
    <t>Várdomb-Alsónána Általános Iskola</t>
  </si>
  <si>
    <t>Várdomb</t>
  </si>
  <si>
    <t>Berecz Martin</t>
  </si>
  <si>
    <t>Hómann Gergő</t>
  </si>
  <si>
    <t>Török Balázs</t>
  </si>
  <si>
    <t>Salamon Szabolcs</t>
  </si>
  <si>
    <t>Testnevelő: Müllerné Kozma Zsuzsanna</t>
  </si>
  <si>
    <t>Takács Márkó Nimród</t>
  </si>
  <si>
    <t>Szent Orsolya Bencés Általános Iskola</t>
  </si>
  <si>
    <t>Dombóvár</t>
  </si>
  <si>
    <t>Kutyik-Szabó Károly</t>
  </si>
  <si>
    <t>Árok András</t>
  </si>
  <si>
    <t>Darázsdi Ákos</t>
  </si>
  <si>
    <t>Kovács Gergő Benedek</t>
  </si>
  <si>
    <t>Testnevelő: Horváth Zsolt Béláné</t>
  </si>
  <si>
    <t>Mechtl Benjamin</t>
  </si>
  <si>
    <t>Onoka Zsombor Patrik</t>
  </si>
  <si>
    <t>Markóci Donát István</t>
  </si>
  <si>
    <t>Testnevelő: Schwarcz Katalin</t>
  </si>
  <si>
    <t>Noé Benedek</t>
  </si>
  <si>
    <t>Palkó Áron</t>
  </si>
  <si>
    <t>Sárosi Zétény Ákos</t>
  </si>
  <si>
    <t>Salamon Örs</t>
  </si>
  <si>
    <t>Testnevelő: Nyutali Norbert</t>
  </si>
  <si>
    <t>Vincsákovics Máté</t>
  </si>
  <si>
    <t>Mercz Máté Levente</t>
  </si>
  <si>
    <t>Korsós Bálint</t>
  </si>
  <si>
    <t>Balogh Benjámin</t>
  </si>
  <si>
    <t>Gáspár Botond</t>
  </si>
  <si>
    <t>Szekszárdi Babits Mihály Általános Iskola</t>
  </si>
  <si>
    <t>Magyar Péter József</t>
  </si>
  <si>
    <t>Testnevelő: Balaskó László</t>
  </si>
  <si>
    <t>Varga Máté</t>
  </si>
  <si>
    <t>Tusa Gergő</t>
  </si>
  <si>
    <t>Hörnyéki Bálint</t>
  </si>
  <si>
    <t>Gergely Viktor</t>
  </si>
  <si>
    <t>Béres László</t>
  </si>
  <si>
    <t>Hőgyész</t>
  </si>
  <si>
    <t>Hőgyészi Hegyhát Általános Iskola</t>
  </si>
  <si>
    <t>Ignácz Krisztián</t>
  </si>
  <si>
    <t>Györkönyi Német Nemzetiségi Általános Isk</t>
  </si>
  <si>
    <t>Major Erik Krisztián</t>
  </si>
  <si>
    <t>Ferenczi Péter</t>
  </si>
  <si>
    <t>Csabók Alex Péter</t>
  </si>
  <si>
    <t>Tóth Patrik</t>
  </si>
  <si>
    <t>Szita Patrik</t>
  </si>
  <si>
    <t>Testnevelő: Sarmon-Ruppert Beatrix Angéla</t>
  </si>
  <si>
    <t>Bukovics Norbert</t>
  </si>
  <si>
    <t>Barta Dániel Balázs</t>
  </si>
  <si>
    <t>Fuchsz Gábor</t>
  </si>
  <si>
    <t>Tamási</t>
  </si>
  <si>
    <t>Würtz Ádám Általános Iskola</t>
  </si>
  <si>
    <t xml:space="preserve">                                             </t>
  </si>
  <si>
    <t>Bátor Zsolt</t>
  </si>
  <si>
    <t>Hegedüs Soma</t>
  </si>
  <si>
    <t>Marosán Csaba</t>
  </si>
  <si>
    <t>Szakács Bende</t>
  </si>
  <si>
    <t>Pap Dominik</t>
  </si>
  <si>
    <t>Kovacsics Kevin Antónió</t>
  </si>
  <si>
    <t>Mohácsi Zoltán</t>
  </si>
  <si>
    <t>Testnevelő: Balaskó Lészló</t>
  </si>
  <si>
    <t>Amma Botond</t>
  </si>
  <si>
    <t>Vak Bottyán Általános Iskola és Gimnázium</t>
  </si>
  <si>
    <t>Simontornya</t>
  </si>
  <si>
    <t>Budai Norbert</t>
  </si>
  <si>
    <t>Kaszanov Krisztián</t>
  </si>
  <si>
    <t>Margruber Nimród Zoltán</t>
  </si>
  <si>
    <t>Ányos Álmos István</t>
  </si>
  <si>
    <t>Testnevelő: Ányos József</t>
  </si>
  <si>
    <t>Janiri Benett Miklós</t>
  </si>
  <si>
    <t>Kutasi Noel</t>
  </si>
  <si>
    <t>Szabó Balázs</t>
  </si>
  <si>
    <t>Tusa Csaba</t>
  </si>
  <si>
    <t>Markóczi Donát</t>
  </si>
  <si>
    <t>Tusa Zétény</t>
  </si>
  <si>
    <t>Magyar Péter</t>
  </si>
  <si>
    <t>10 X 200 m-es VÁLTÓFUTÁS (vegyesváltó: 5 fiú-5 lányversenyző)</t>
  </si>
  <si>
    <t>Futásrend: leány: 1-3-5-7-9; fiú: 2-4-6-8-10</t>
  </si>
  <si>
    <t>Badacsonyi Hanna</t>
  </si>
  <si>
    <t>Benkő Péter</t>
  </si>
  <si>
    <t>Samu Karina</t>
  </si>
  <si>
    <t>Untermüller Lilla Magdolna</t>
  </si>
  <si>
    <t>Tarnai Izabella</t>
  </si>
  <si>
    <t>Horváth Eszter</t>
  </si>
  <si>
    <t>Gerber Szonja</t>
  </si>
  <si>
    <t>Ambrus Mira</t>
  </si>
  <si>
    <t>Komprádt Sári</t>
  </si>
  <si>
    <t>Horváth Janka</t>
  </si>
  <si>
    <t>Csereklei Emma</t>
  </si>
  <si>
    <t>Cziráki Luca</t>
  </si>
  <si>
    <t>Kulcsár Lilien</t>
  </si>
  <si>
    <t>Pék Anita</t>
  </si>
  <si>
    <t>Vadász Natasa</t>
  </si>
  <si>
    <t>Vadász Tamara</t>
  </si>
  <si>
    <t>Vajda Vivien</t>
  </si>
  <si>
    <t>Dudás Lili</t>
  </si>
  <si>
    <t>Dudás Zsófia</t>
  </si>
  <si>
    <t>Fazekas Míra</t>
  </si>
  <si>
    <t>Németh Bora</t>
  </si>
  <si>
    <t>Morvai Gréta</t>
  </si>
  <si>
    <t>Testnevelő:</t>
  </si>
  <si>
    <t>Bordás Eszter</t>
  </si>
  <si>
    <t>Tóth Mira Maja</t>
  </si>
  <si>
    <t>Varga Renáta Margit</t>
  </si>
  <si>
    <t>Pálos Zsófia</t>
  </si>
  <si>
    <t>Kucsera Flóra</t>
  </si>
  <si>
    <t>Kajtár Boglárka</t>
  </si>
  <si>
    <t>Háry Míra</t>
  </si>
  <si>
    <t>Weisz Janka</t>
  </si>
  <si>
    <t>Petőfi S. Evang. Gimn. Általános Iskola</t>
  </si>
  <si>
    <t>Miklós Marianna</t>
  </si>
  <si>
    <t>Mati Borbála</t>
  </si>
  <si>
    <t>Bartók Zília</t>
  </si>
  <si>
    <t>Auvalszki Viktória</t>
  </si>
  <si>
    <t>Márton Szabina</t>
  </si>
  <si>
    <t>Tomozi Bianka Hanna</t>
  </si>
  <si>
    <t>Vas Eszter</t>
  </si>
  <si>
    <t>Doszpod Rebeka</t>
  </si>
  <si>
    <t>Beke Míra</t>
  </si>
  <si>
    <t>Faragó Réka</t>
  </si>
  <si>
    <t>Katona Zoé</t>
  </si>
  <si>
    <t>Valicskó Dorina</t>
  </si>
  <si>
    <t>Őcsényi Perzel Mór Általános Iskola</t>
  </si>
  <si>
    <t>Győri Veronika</t>
  </si>
  <si>
    <t>Bocor Hanga</t>
  </si>
  <si>
    <t>Zalavári Zsófia</t>
  </si>
  <si>
    <t>Reisz Jázmin</t>
  </si>
  <si>
    <t>Biró Hanna</t>
  </si>
  <si>
    <t>Kovács Zoé</t>
  </si>
  <si>
    <t>Haász Petra</t>
  </si>
  <si>
    <t>Balogh Zsófia</t>
  </si>
  <si>
    <t>Felkl Emma</t>
  </si>
  <si>
    <t>Kiss Zoé</t>
  </si>
  <si>
    <t>Molnár Tímea Csenge</t>
  </si>
  <si>
    <t xml:space="preserve">Würtz Ádám Általános Iskola </t>
  </si>
  <si>
    <t>Radovics Léna</t>
  </si>
  <si>
    <t>Pethes Nóra</t>
  </si>
  <si>
    <t>Horváth Nóra Dorina</t>
  </si>
  <si>
    <t>Berecz Mercédesz Viola</t>
  </si>
  <si>
    <t>Nagy Roxána</t>
  </si>
  <si>
    <t>Rofrics Fatima</t>
  </si>
  <si>
    <t>Lösch Luca Vanda</t>
  </si>
  <si>
    <t>Magyar Norina Kiara</t>
  </si>
  <si>
    <t>Testnevelő:  Balaskó László</t>
  </si>
  <si>
    <t>Háry Mira</t>
  </si>
  <si>
    <t>Petőfi S. Evang. Gimn. Áltaalános Iskola</t>
  </si>
  <si>
    <t>Szekszárdi Babits Mihály Általános  Iskola</t>
  </si>
  <si>
    <t>Gresa Norbert</t>
  </si>
  <si>
    <t>Decsi Bíborvég Általános Iskola</t>
  </si>
  <si>
    <t>Decs</t>
  </si>
  <si>
    <t>Testnevelő: Kilián Zsolt</t>
  </si>
  <si>
    <t>Molnár Csenge</t>
  </si>
  <si>
    <t>Józsa Flórián</t>
  </si>
  <si>
    <t>Kalányos Péter</t>
  </si>
  <si>
    <t>Pusztai Zoltán</t>
  </si>
  <si>
    <t>Sziva Szabolcs</t>
  </si>
  <si>
    <t>Mészáros Edmond</t>
  </si>
  <si>
    <t>Testnevelő: Mucska Melinda</t>
  </si>
  <si>
    <t>Könyves Eduárd Szantiágó</t>
  </si>
  <si>
    <t>Orbán Áron</t>
  </si>
  <si>
    <t>Rádi Noel</t>
  </si>
  <si>
    <t>Kovács Balázs</t>
  </si>
  <si>
    <t>Keve László</t>
  </si>
  <si>
    <t>Tóth Zsolt Ákos</t>
  </si>
  <si>
    <t>Szekszárdi Dienes Valéria Általános Iskola</t>
  </si>
  <si>
    <t>Petőfi S. Evangélikus Gimnázium, Általános Iskola</t>
  </si>
  <si>
    <t>Pallag Vivien</t>
  </si>
  <si>
    <t>Papp Dominik</t>
  </si>
  <si>
    <t xml:space="preserve">Finta Gábor </t>
  </si>
  <si>
    <t xml:space="preserve">Máté Ákos </t>
  </si>
  <si>
    <t>Rácz Márk</t>
  </si>
  <si>
    <t>Rácz Patrik</t>
  </si>
  <si>
    <t>Vajda Barnabás</t>
  </si>
  <si>
    <t>Végh Mór</t>
  </si>
  <si>
    <t>Péter Angéla</t>
  </si>
  <si>
    <t>Alessia Algieri</t>
  </si>
  <si>
    <t>Máté Nóra</t>
  </si>
  <si>
    <t>Tóth Dorina</t>
  </si>
  <si>
    <t>Kovács Lívia</t>
  </si>
  <si>
    <t>Testnevelő: Muncska Melinda</t>
  </si>
  <si>
    <t>Tolnai Szent István Gimnázium</t>
  </si>
  <si>
    <t>Tolna</t>
  </si>
  <si>
    <t>Tornóczki Zsófia</t>
  </si>
  <si>
    <t>Sipos Fanni</t>
  </si>
  <si>
    <t>Rend Kincső</t>
  </si>
  <si>
    <t>Hild Viktória</t>
  </si>
  <si>
    <t>Szebeni Kamilla</t>
  </si>
  <si>
    <t>Testnevelő: Klem Zsolt</t>
  </si>
  <si>
    <t>Szekszárdi Garay János Gimnázium</t>
  </si>
  <si>
    <t xml:space="preserve">Baranyai Virág </t>
  </si>
  <si>
    <t>Csécsei Flóra</t>
  </si>
  <si>
    <t>Keller Hanna</t>
  </si>
  <si>
    <t>Molnár Hanna</t>
  </si>
  <si>
    <t>Róhn Panka</t>
  </si>
  <si>
    <t>Meiszterics Áron</t>
  </si>
  <si>
    <t>Könyves Eduárd</t>
  </si>
  <si>
    <t>Berta András</t>
  </si>
  <si>
    <t xml:space="preserve">Baross Márton </t>
  </si>
  <si>
    <t>Németh Kata</t>
  </si>
  <si>
    <t>Rubacs Luca</t>
  </si>
  <si>
    <t>Joósz Rédai ErikÁkos</t>
  </si>
  <si>
    <t>3.95</t>
  </si>
  <si>
    <t>Bédika Boglárka</t>
  </si>
  <si>
    <t>Szabó Luca</t>
  </si>
  <si>
    <t>Sülyi Réka</t>
  </si>
  <si>
    <t>Fejes Kitti</t>
  </si>
  <si>
    <t>Bartos Kinga</t>
  </si>
  <si>
    <t>Matusz Barbara</t>
  </si>
  <si>
    <t>Lakatos Kata</t>
  </si>
  <si>
    <t>Untermüller Lilla</t>
  </si>
  <si>
    <t>Farkass Balázs</t>
  </si>
  <si>
    <t>Sárosi Zétény</t>
  </si>
  <si>
    <t>Zádori Bence</t>
  </si>
  <si>
    <t>Bakonyi Tamás</t>
  </si>
  <si>
    <t>Kaszanov Bence</t>
  </si>
  <si>
    <t>Szöts Ramóna</t>
  </si>
  <si>
    <t xml:space="preserve">  </t>
  </si>
  <si>
    <t>Barta Dániel</t>
  </si>
  <si>
    <t xml:space="preserve">Fuinta Erik </t>
  </si>
  <si>
    <t xml:space="preserve">b </t>
  </si>
  <si>
    <t>Szőts Dávid</t>
  </si>
  <si>
    <t>Szőts Ramóna</t>
  </si>
  <si>
    <t>Erlich Dániel</t>
  </si>
  <si>
    <t>Lengyel Ádám</t>
  </si>
  <si>
    <t>Boedás Eszter</t>
  </si>
  <si>
    <t>Tóth Míra Maja</t>
  </si>
  <si>
    <t>Rohn Panna</t>
  </si>
  <si>
    <t>Baranyi Virág</t>
  </si>
  <si>
    <t>Keller Anna</t>
  </si>
  <si>
    <t>Végh Hunor</t>
  </si>
  <si>
    <t>Máté Ákos</t>
  </si>
  <si>
    <t>Molnár Levente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</si>
</sst>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m:ss.0"/>
  </numFmts>
  <fonts count="56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/>
      <sz val="12"/>
      <color theme="5" tint="-0.249977111117893"/>
      <name val="Arial CE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color theme="9" tint="-0.249977111117893"/>
      <name val="Arial"/>
      <family val="2"/>
      <charset val="238"/>
    </font>
    <font>
      <b/>
      <sz val="16"/>
      <color theme="9" tint="-0.249977111117893"/>
      <name val="Arial"/>
      <family val="2"/>
      <charset val="238"/>
    </font>
    <font>
      <b/>
      <sz val="16"/>
      <color theme="9" tint="-0.249977111117893"/>
      <name val="Arial Black"/>
      <family val="2"/>
      <charset val="238"/>
    </font>
    <font>
      <b/>
      <sz val="20"/>
      <color theme="9" tint="-0.249977111117893"/>
      <name val="Arial Black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i/>
      <sz val="10"/>
      <color rgb="FFFF0000"/>
      <name val="Arial CE"/>
      <charset val="238"/>
    </font>
    <font>
      <sz val="14"/>
      <color rgb="FFFF0000"/>
      <name val="Arial Black"/>
      <family val="2"/>
      <charset val="238"/>
    </font>
    <font>
      <b/>
      <sz val="12"/>
      <color theme="9" tint="-0.249977111117893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0"/>
      <color indexed="17"/>
      <name val="Arial"/>
      <family val="2"/>
      <charset val="238"/>
    </font>
    <font>
      <b/>
      <i/>
      <sz val="10"/>
      <color theme="9" tint="-0.249977111117893"/>
      <name val="Arial CE"/>
      <charset val="238"/>
    </font>
    <font>
      <b/>
      <sz val="10"/>
      <color theme="9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b/>
      <i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center"/>
    </xf>
    <xf numFmtId="164" fontId="12" fillId="0" borderId="0" xfId="0" applyNumberFormat="1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17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3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right"/>
    </xf>
    <xf numFmtId="49" fontId="28" fillId="0" borderId="0" xfId="0" applyNumberFormat="1" applyFont="1" applyAlignment="1">
      <alignment horizontal="center"/>
    </xf>
    <xf numFmtId="164" fontId="27" fillId="0" borderId="0" xfId="0" applyNumberFormat="1" applyFont="1"/>
    <xf numFmtId="0" fontId="22" fillId="0" borderId="0" xfId="0" applyFont="1"/>
    <xf numFmtId="0" fontId="27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/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/>
    <xf numFmtId="0" fontId="32" fillId="0" borderId="10" xfId="0" applyFont="1" applyBorder="1" applyAlignment="1">
      <alignment horizontal="right" vertical="center"/>
    </xf>
    <xf numFmtId="0" fontId="32" fillId="0" borderId="11" xfId="0" applyFont="1" applyBorder="1" applyAlignment="1">
      <alignment horizontal="center" vertical="center"/>
    </xf>
    <xf numFmtId="0" fontId="35" fillId="0" borderId="0" xfId="0" applyFont="1" applyAlignment="1" applyProtection="1">
      <alignment horizontal="right"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wrapText="1"/>
    </xf>
    <xf numFmtId="49" fontId="4" fillId="0" borderId="0" xfId="0" applyNumberFormat="1" applyFont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3" borderId="3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2" borderId="3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2" fillId="0" borderId="0" xfId="0" applyFont="1" applyAlignment="1">
      <alignment horizontal="right"/>
    </xf>
    <xf numFmtId="14" fontId="42" fillId="0" borderId="0" xfId="0" applyNumberFormat="1" applyFont="1" applyAlignment="1">
      <alignment horizontal="left"/>
    </xf>
    <xf numFmtId="0" fontId="43" fillId="0" borderId="0" xfId="0" applyFont="1"/>
    <xf numFmtId="0" fontId="37" fillId="0" borderId="0" xfId="0" applyFont="1"/>
    <xf numFmtId="0" fontId="3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right" vertical="center" wrapText="1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165" fontId="1" fillId="5" borderId="5" xfId="0" applyNumberFormat="1" applyFont="1" applyFill="1" applyBorder="1" applyAlignment="1" applyProtection="1">
      <alignment horizontal="right" vertical="center"/>
      <protection locked="0"/>
    </xf>
    <xf numFmtId="165" fontId="48" fillId="0" borderId="0" xfId="0" applyNumberFormat="1" applyFont="1" applyAlignment="1" applyProtection="1">
      <alignment horizontal="right" vertical="center"/>
      <protection locked="0"/>
    </xf>
    <xf numFmtId="0" fontId="50" fillId="6" borderId="2" xfId="0" applyFont="1" applyFill="1" applyBorder="1" applyAlignment="1">
      <alignment vertical="center"/>
    </xf>
    <xf numFmtId="0" fontId="39" fillId="3" borderId="3" xfId="0" applyFont="1" applyFill="1" applyBorder="1" applyAlignment="1" applyProtection="1">
      <alignment vertical="center"/>
      <protection locked="0"/>
    </xf>
    <xf numFmtId="0" fontId="51" fillId="0" borderId="0" xfId="0" applyFont="1" applyAlignment="1" applyProtection="1">
      <alignment horizontal="right" vertical="center"/>
      <protection locked="0"/>
    </xf>
    <xf numFmtId="49" fontId="48" fillId="0" borderId="0" xfId="0" applyNumberFormat="1" applyFont="1" applyAlignment="1" applyProtection="1">
      <alignment horizontal="right" vertical="center"/>
      <protection locked="0"/>
    </xf>
    <xf numFmtId="0" fontId="52" fillId="0" borderId="0" xfId="0" applyFont="1" applyAlignment="1">
      <alignment vertical="center"/>
    </xf>
    <xf numFmtId="0" fontId="52" fillId="0" borderId="0" xfId="0" applyFont="1" applyAlignment="1" applyProtection="1">
      <alignment vertical="center"/>
      <protection locked="0"/>
    </xf>
    <xf numFmtId="0" fontId="53" fillId="0" borderId="0" xfId="0" applyFont="1" applyAlignment="1">
      <alignment vertical="center"/>
    </xf>
    <xf numFmtId="0" fontId="53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7" fontId="0" fillId="0" borderId="5" xfId="0" applyNumberFormat="1" applyBorder="1"/>
    <xf numFmtId="0" fontId="55" fillId="0" borderId="0" xfId="0" applyFont="1" applyAlignment="1">
      <alignment horizontal="right" vertical="center"/>
    </xf>
    <xf numFmtId="14" fontId="55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top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4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9" fillId="2" borderId="6" xfId="0" applyFont="1" applyFill="1" applyBorder="1" applyAlignment="1" applyProtection="1">
      <alignment horizontal="center" vertical="center" wrapText="1"/>
      <protection locked="0"/>
    </xf>
    <xf numFmtId="0" fontId="39" fillId="2" borderId="7" xfId="0" applyFont="1" applyFill="1" applyBorder="1" applyAlignment="1" applyProtection="1">
      <alignment horizontal="center" vertical="center" wrapText="1"/>
      <protection locked="0"/>
    </xf>
    <xf numFmtId="0" fontId="39" fillId="2" borderId="8" xfId="0" applyFont="1" applyFill="1" applyBorder="1" applyAlignment="1" applyProtection="1">
      <alignment horizontal="center" vertical="center" wrapText="1"/>
      <protection locked="0"/>
    </xf>
    <xf numFmtId="0" fontId="39" fillId="2" borderId="9" xfId="0" applyFont="1" applyFill="1" applyBorder="1" applyAlignment="1" applyProtection="1">
      <alignment horizontal="center" vertical="center" wrapText="1"/>
      <protection locked="0"/>
    </xf>
    <xf numFmtId="0" fontId="33" fillId="4" borderId="0" xfId="0" applyFont="1" applyFill="1" applyAlignment="1" applyProtection="1">
      <alignment horizontal="center" vertical="center"/>
      <protection locked="0"/>
    </xf>
    <xf numFmtId="0" fontId="36" fillId="0" borderId="0" xfId="0" quotePrefix="1" applyFont="1" applyAlignment="1" applyProtection="1">
      <alignment horizontal="center"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6" fillId="0" borderId="0" xfId="0" quotePrefix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7" fillId="2" borderId="6" xfId="0" applyFont="1" applyFill="1" applyBorder="1" applyAlignment="1" applyProtection="1">
      <alignment horizontal="center" vertical="center" wrapText="1"/>
      <protection locked="0"/>
    </xf>
    <xf numFmtId="0" fontId="47" fillId="2" borderId="7" xfId="0" applyFont="1" applyFill="1" applyBorder="1" applyAlignment="1" applyProtection="1">
      <alignment horizontal="center" vertical="center" wrapText="1"/>
      <protection locked="0"/>
    </xf>
    <xf numFmtId="0" fontId="47" fillId="2" borderId="8" xfId="0" applyFont="1" applyFill="1" applyBorder="1" applyAlignment="1" applyProtection="1">
      <alignment horizontal="center" vertical="center" wrapText="1"/>
      <protection locked="0"/>
    </xf>
    <xf numFmtId="0" fontId="47" fillId="2" borderId="9" xfId="0" applyFont="1" applyFill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113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551215</xdr:colOff>
      <xdr:row>12</xdr:row>
      <xdr:rowOff>131444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xmlns="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36EE3665-69DF-4956-AF7C-18409FBED994}"/>
            </a:ext>
          </a:extLst>
        </xdr:cNvPr>
        <xdr:cNvSpPr txBox="1"/>
      </xdr:nvSpPr>
      <xdr:spPr>
        <a:xfrm>
          <a:off x="9906000" y="13335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9CA673D3-CF10-4FE1-937F-8AAD013F0E76}"/>
            </a:ext>
          </a:extLst>
        </xdr:cNvPr>
        <xdr:cNvSpPr txBox="1"/>
      </xdr:nvSpPr>
      <xdr:spPr>
        <a:xfrm>
          <a:off x="9906000" y="13335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69241B78-E667-4CCC-9E8F-4C07EA36AF9F}"/>
            </a:ext>
          </a:extLst>
        </xdr:cNvPr>
        <xdr:cNvSpPr txBox="1"/>
      </xdr:nvSpPr>
      <xdr:spPr>
        <a:xfrm>
          <a:off x="10622280" y="8382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8C21FB20-9D0A-42B5-B633-775C3131D70C}"/>
            </a:ext>
          </a:extLst>
        </xdr:cNvPr>
        <xdr:cNvSpPr txBox="1"/>
      </xdr:nvSpPr>
      <xdr:spPr>
        <a:xfrm>
          <a:off x="10622280" y="8382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84EE90A4-BB67-4621-9F21-D9FD777B7CFB}"/>
            </a:ext>
          </a:extLst>
        </xdr:cNvPr>
        <xdr:cNvSpPr txBox="1"/>
      </xdr:nvSpPr>
      <xdr:spPr>
        <a:xfrm>
          <a:off x="9906000" y="13335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238126</xdr:colOff>
      <xdr:row>3</xdr:row>
      <xdr:rowOff>238126</xdr:rowOff>
    </xdr:from>
    <xdr:to>
      <xdr:col>13</xdr:col>
      <xdr:colOff>9526</xdr:colOff>
      <xdr:row>10</xdr:row>
      <xdr:rowOff>76201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B8A0DD9-4C2A-40B6-A1B3-102DC81E5A96}"/>
            </a:ext>
          </a:extLst>
        </xdr:cNvPr>
        <xdr:cNvSpPr txBox="1"/>
      </xdr:nvSpPr>
      <xdr:spPr>
        <a:xfrm>
          <a:off x="9427846" y="1038226"/>
          <a:ext cx="2270760" cy="118681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</a:t>
          </a:r>
          <a:r>
            <a:rPr lang="hu-HU" sz="1100" b="1" baseline="0"/>
            <a:t> beírása:</a:t>
          </a:r>
        </a:p>
        <a:p>
          <a:r>
            <a:rPr lang="hu-HU" sz="1100" b="1" i="1" baseline="0">
              <a:solidFill>
                <a:sysClr val="windowText" lastClr="000000"/>
              </a:solidFill>
            </a:rPr>
            <a:t>E oszlop/szürke cella</a:t>
          </a:r>
        </a:p>
        <a:p>
          <a:endParaRPr lang="hu-HU" sz="1100"/>
        </a:p>
        <a:p>
          <a:r>
            <a:rPr lang="hu-HU" sz="1100" b="1"/>
            <a:t>Időeredmény helyes</a:t>
          </a:r>
          <a:r>
            <a:rPr lang="hu-HU" sz="1100" b="1" baseline="0"/>
            <a:t> beírása:</a:t>
          </a:r>
        </a:p>
        <a:p>
          <a:r>
            <a:rPr lang="hu-HU" sz="2400" b="1" i="1" baseline="0"/>
            <a:t>5:42,3</a:t>
          </a:r>
        </a:p>
        <a:p>
          <a:endParaRPr lang="hu-H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103172CD-0527-41E8-8C95-F501E3DBD3A2}"/>
            </a:ext>
          </a:extLst>
        </xdr:cNvPr>
        <xdr:cNvSpPr txBox="1"/>
      </xdr:nvSpPr>
      <xdr:spPr>
        <a:xfrm>
          <a:off x="9906000" y="13335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6245ECD6-E596-40F0-8E91-BDECDCC5BFFA}"/>
            </a:ext>
          </a:extLst>
        </xdr:cNvPr>
        <xdr:cNvSpPr txBox="1"/>
      </xdr:nvSpPr>
      <xdr:spPr>
        <a:xfrm>
          <a:off x="10622280" y="8382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5</xdr:row>
      <xdr:rowOff>0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88CC75C3-654D-4EB3-B53D-017B1C55703E}"/>
            </a:ext>
          </a:extLst>
        </xdr:cNvPr>
        <xdr:cNvSpPr txBox="1"/>
      </xdr:nvSpPr>
      <xdr:spPr>
        <a:xfrm>
          <a:off x="10622280" y="838200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F_t&#225;v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F_s&#250;l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F_kislab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10x2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L_mag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L_t&#225;vo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L_s&#250;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_SPORT&#193;GAK\Atl&#233;tika_&#220;CsB\2024_2025\megyei\&#220;CsB_34kcs_L_kislab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  <sheetName val="FIÚ kislabda 3-4.kcs"/>
      <sheetName val="Kislabda sorrend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  <sheetName val="34kcs FIÚ_LÁNY 10x200 m  váltó"/>
      <sheetName val="10X200 m váltó sorrend"/>
    </sheetNames>
    <sheetDataSet>
      <sheetData sheetId="0">
        <row r="23">
          <cell r="A23" t="str">
            <v>Szekszárd, Atlétika Centrum</v>
          </cell>
        </row>
        <row r="26">
          <cell r="A26">
            <v>45552</v>
          </cell>
        </row>
      </sheetData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  <sheetName val="Lány magas 3-4.kcs"/>
      <sheetName val="Magas sorrend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  <sheetName val="LÁNY kislabda 34 kcs "/>
      <sheetName val="LÁNY kislabda sorrend"/>
    </sheetNames>
    <sheetDataSet>
      <sheetData sheetId="0">
        <row r="22">
          <cell r="A22" t="str">
            <v>Szekszárd, Atlétika Centrum</v>
          </cell>
        </row>
        <row r="25">
          <cell r="A25">
            <v>45552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2:J37"/>
  <sheetViews>
    <sheetView tabSelected="1" zoomScaleNormal="100" workbookViewId="0">
      <selection activeCell="L13" sqref="L13"/>
    </sheetView>
  </sheetViews>
  <sheetFormatPr defaultColWidth="9.140625" defaultRowHeight="15"/>
  <cols>
    <col min="1" max="1" width="9.140625" style="16"/>
    <col min="2" max="2" width="9.140625" style="5"/>
    <col min="3" max="3" width="12.7109375" style="12" bestFit="1" customWidth="1"/>
    <col min="4" max="4" width="9.140625" style="13"/>
    <col min="5" max="5" width="9.140625" style="14"/>
    <col min="6" max="6" width="9.140625" style="15"/>
    <col min="7" max="16384" width="9.140625" style="5"/>
  </cols>
  <sheetData>
    <row r="2" spans="1:10" ht="24.75">
      <c r="A2" s="52"/>
      <c r="B2" s="117" t="s">
        <v>50</v>
      </c>
      <c r="C2" s="117"/>
      <c r="D2" s="117"/>
      <c r="E2" s="117"/>
      <c r="F2" s="117"/>
      <c r="G2" s="117"/>
      <c r="H2" s="117"/>
      <c r="I2" s="117"/>
      <c r="J2" s="53"/>
    </row>
    <row r="3" spans="1:10" ht="24.75">
      <c r="A3" s="117" t="s">
        <v>12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24.75">
      <c r="A4" s="117" t="s">
        <v>8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10" ht="24.75">
      <c r="A5" s="85"/>
      <c r="B5" s="85"/>
      <c r="C5" s="120" t="str">
        <f>'FIÚ magas 3-4 kcs'!C1:D1</f>
        <v>III-IV.</v>
      </c>
      <c r="D5" s="120"/>
      <c r="E5" s="121" t="s">
        <v>45</v>
      </c>
      <c r="F5" s="121"/>
      <c r="G5" s="121"/>
      <c r="H5" s="121"/>
      <c r="I5" s="121"/>
      <c r="J5" s="121"/>
    </row>
    <row r="6" spans="1:10" ht="31.5">
      <c r="A6" s="119" t="str">
        <f>'FIÚ magas 3-4 kcs'!A1:B1</f>
        <v>Fiú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22.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22.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2.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22.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22.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22.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2.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22.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22.5">
      <c r="A15" s="7"/>
      <c r="B15" s="4"/>
      <c r="C15" s="8"/>
      <c r="D15" s="9"/>
      <c r="E15" s="10"/>
      <c r="F15" s="11"/>
      <c r="G15" s="4"/>
      <c r="H15" s="4"/>
      <c r="I15" s="4"/>
      <c r="J15" s="4"/>
    </row>
    <row r="16" spans="1:10" ht="22.5">
      <c r="A16" s="7"/>
      <c r="B16" s="4"/>
      <c r="C16" s="8"/>
      <c r="D16" s="9"/>
      <c r="E16" s="10"/>
      <c r="F16" s="11"/>
      <c r="G16" s="4"/>
      <c r="H16" s="4"/>
      <c r="I16" s="4"/>
      <c r="J16" s="4"/>
    </row>
    <row r="17" spans="1:10" ht="22.5">
      <c r="A17" s="7"/>
      <c r="B17" s="4"/>
      <c r="C17" s="8"/>
      <c r="D17" s="9"/>
      <c r="E17" s="10"/>
      <c r="F17" s="11"/>
      <c r="G17" s="4"/>
      <c r="H17" s="4"/>
      <c r="I17" s="4"/>
      <c r="J17" s="4"/>
    </row>
    <row r="18" spans="1:10" ht="24.75">
      <c r="A18" s="7"/>
      <c r="B18" s="112" t="s">
        <v>58</v>
      </c>
      <c r="C18" s="112"/>
      <c r="D18" s="112"/>
      <c r="E18" s="112"/>
      <c r="F18" s="112"/>
      <c r="G18" s="112"/>
      <c r="H18" s="112"/>
      <c r="I18" s="112"/>
      <c r="J18" s="4"/>
    </row>
    <row r="19" spans="1:10" ht="22.5">
      <c r="A19" s="40"/>
      <c r="B19" s="113" t="s">
        <v>9</v>
      </c>
      <c r="C19" s="113"/>
      <c r="D19" s="113"/>
      <c r="E19" s="113"/>
      <c r="F19" s="113"/>
      <c r="G19" s="113"/>
      <c r="H19" s="113"/>
      <c r="I19" s="113"/>
      <c r="J19" s="4"/>
    </row>
    <row r="20" spans="1:10" ht="22.5">
      <c r="A20" s="40"/>
      <c r="B20" s="39"/>
      <c r="C20" s="41"/>
      <c r="D20" s="42"/>
      <c r="E20" s="43"/>
      <c r="F20" s="44"/>
      <c r="G20" s="39"/>
      <c r="H20" s="39"/>
      <c r="I20" s="39"/>
      <c r="J20" s="4"/>
    </row>
    <row r="21" spans="1:10" ht="22.5">
      <c r="A21" s="114" t="s">
        <v>35</v>
      </c>
      <c r="B21" s="114"/>
      <c r="C21" s="114"/>
      <c r="D21" s="114"/>
      <c r="E21" s="114"/>
      <c r="F21" s="114"/>
      <c r="G21" s="114"/>
      <c r="H21" s="39"/>
      <c r="I21" s="39"/>
      <c r="J21" s="4"/>
    </row>
    <row r="22" spans="1:10" s="17" customFormat="1" ht="22.5">
      <c r="A22" s="116" t="s">
        <v>59</v>
      </c>
      <c r="B22" s="116"/>
      <c r="C22" s="116"/>
      <c r="D22" s="116"/>
      <c r="E22" s="116"/>
      <c r="F22" s="116"/>
      <c r="G22" s="116"/>
      <c r="H22" s="116"/>
      <c r="I22" s="116"/>
      <c r="J22" s="4"/>
    </row>
    <row r="23" spans="1:10" s="17" customFormat="1" ht="22.5">
      <c r="A23" s="40"/>
      <c r="B23" s="45"/>
      <c r="C23" s="46"/>
      <c r="D23" s="47"/>
      <c r="E23" s="48"/>
      <c r="F23" s="49"/>
      <c r="G23" s="118"/>
      <c r="H23" s="118"/>
      <c r="I23" s="45"/>
      <c r="J23" s="5"/>
    </row>
    <row r="24" spans="1:10" s="17" customFormat="1" ht="22.5">
      <c r="A24" s="50" t="s">
        <v>27</v>
      </c>
      <c r="B24" s="50"/>
      <c r="C24" s="50"/>
      <c r="D24" s="50"/>
      <c r="E24" s="50"/>
      <c r="F24" s="50"/>
      <c r="G24" s="50"/>
      <c r="H24" s="50"/>
      <c r="I24" s="39"/>
      <c r="J24" s="4"/>
    </row>
    <row r="25" spans="1:10" s="17" customFormat="1" ht="22.5">
      <c r="A25" s="115">
        <v>45552</v>
      </c>
      <c r="B25" s="116"/>
      <c r="C25" s="116"/>
      <c r="D25" s="116"/>
      <c r="E25" s="116"/>
      <c r="F25" s="116"/>
      <c r="G25" s="116"/>
      <c r="H25" s="116"/>
      <c r="I25" s="116"/>
      <c r="J25" s="4"/>
    </row>
    <row r="26" spans="1:10">
      <c r="A26" s="51"/>
      <c r="B26" s="45"/>
      <c r="C26" s="46"/>
      <c r="D26" s="47"/>
      <c r="E26" s="48"/>
      <c r="F26" s="49"/>
      <c r="G26" s="45"/>
      <c r="H26" s="45"/>
      <c r="I26" s="45"/>
    </row>
    <row r="27" spans="1:10" s="4" customFormat="1" ht="22.5">
      <c r="A27" s="114" t="s">
        <v>11</v>
      </c>
      <c r="B27" s="114"/>
      <c r="C27" s="114"/>
      <c r="D27" s="114"/>
      <c r="E27" s="114"/>
      <c r="F27" s="114"/>
      <c r="G27" s="114"/>
      <c r="H27" s="114"/>
      <c r="I27" s="39"/>
    </row>
    <row r="28" spans="1:10" ht="22.5">
      <c r="A28" s="40"/>
      <c r="B28" s="39"/>
      <c r="C28" s="41"/>
      <c r="D28" s="42"/>
      <c r="E28" s="43"/>
      <c r="F28" s="44"/>
      <c r="G28" s="39"/>
      <c r="H28" s="39"/>
      <c r="I28" s="39"/>
      <c r="J28" s="4"/>
    </row>
    <row r="29" spans="1:10">
      <c r="A29" s="51"/>
      <c r="B29" s="45"/>
      <c r="C29" s="46"/>
      <c r="D29" s="47"/>
      <c r="E29" s="48"/>
      <c r="F29" s="49"/>
      <c r="G29" s="45"/>
      <c r="H29" s="45"/>
      <c r="I29" s="45"/>
    </row>
    <row r="30" spans="1:10" s="4" customFormat="1" ht="22.5">
      <c r="A30" s="50" t="s">
        <v>36</v>
      </c>
      <c r="B30" s="50"/>
      <c r="C30" s="50"/>
      <c r="D30" s="50"/>
      <c r="E30" s="50"/>
      <c r="F30" s="50"/>
      <c r="G30" s="50"/>
      <c r="H30" s="50"/>
      <c r="I30" s="39"/>
    </row>
    <row r="31" spans="1:10" ht="22.5">
      <c r="A31" s="111"/>
      <c r="B31" s="111"/>
      <c r="C31" s="111"/>
      <c r="D31" s="111"/>
      <c r="E31" s="111"/>
      <c r="F31" s="111"/>
      <c r="G31" s="111"/>
      <c r="H31" s="111"/>
      <c r="I31" s="111"/>
      <c r="J31" s="4"/>
    </row>
    <row r="32" spans="1:10" ht="15" customHeight="1">
      <c r="A32" s="111"/>
      <c r="B32" s="111"/>
      <c r="C32" s="111"/>
      <c r="D32" s="111"/>
      <c r="E32" s="111"/>
      <c r="F32" s="111"/>
      <c r="G32" s="111"/>
      <c r="H32" s="111"/>
      <c r="I32" s="111"/>
    </row>
    <row r="33" spans="1:9" ht="15" customHeight="1">
      <c r="A33" s="111"/>
      <c r="B33" s="111"/>
      <c r="C33" s="111"/>
      <c r="D33" s="111"/>
      <c r="E33" s="111"/>
      <c r="F33" s="111"/>
      <c r="G33" s="111"/>
      <c r="H33" s="111"/>
      <c r="I33" s="111"/>
    </row>
    <row r="34" spans="1:9" ht="15" customHeight="1">
      <c r="A34" s="111"/>
      <c r="B34" s="111"/>
      <c r="C34" s="111"/>
      <c r="D34" s="111"/>
      <c r="E34" s="111"/>
      <c r="F34" s="111"/>
      <c r="G34" s="111"/>
      <c r="H34" s="111"/>
      <c r="I34" s="111"/>
    </row>
    <row r="35" spans="1:9" ht="15" customHeight="1">
      <c r="A35" s="111"/>
      <c r="B35" s="111"/>
      <c r="C35" s="111"/>
      <c r="D35" s="111"/>
      <c r="E35" s="111"/>
      <c r="F35" s="111"/>
      <c r="G35" s="111"/>
      <c r="H35" s="111"/>
      <c r="I35" s="111"/>
    </row>
    <row r="36" spans="1:9" ht="15" customHeight="1">
      <c r="A36" s="111"/>
      <c r="B36" s="111"/>
      <c r="C36" s="111"/>
      <c r="D36" s="111"/>
      <c r="E36" s="111"/>
      <c r="F36" s="111"/>
      <c r="G36" s="111"/>
      <c r="H36" s="111"/>
      <c r="I36" s="111"/>
    </row>
    <row r="37" spans="1:9" ht="15" customHeight="1">
      <c r="A37" s="111"/>
      <c r="B37" s="111"/>
      <c r="C37" s="111"/>
      <c r="D37" s="111"/>
      <c r="E37" s="111"/>
      <c r="F37" s="111"/>
      <c r="G37" s="111"/>
      <c r="H37" s="111"/>
      <c r="I37" s="111"/>
    </row>
  </sheetData>
  <mergeCells count="14">
    <mergeCell ref="B2:I2"/>
    <mergeCell ref="A4:J4"/>
    <mergeCell ref="A3:J3"/>
    <mergeCell ref="G23:H23"/>
    <mergeCell ref="A22:I22"/>
    <mergeCell ref="A6:J6"/>
    <mergeCell ref="C5:D5"/>
    <mergeCell ref="E5:J5"/>
    <mergeCell ref="A31:I37"/>
    <mergeCell ref="B18:I18"/>
    <mergeCell ref="B19:I19"/>
    <mergeCell ref="A21:G21"/>
    <mergeCell ref="A27:H27"/>
    <mergeCell ref="A25:I25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212"/>
  <sheetViews>
    <sheetView topLeftCell="A42" zoomScaleNormal="100" workbookViewId="0">
      <selection activeCell="E47" sqref="E47"/>
    </sheetView>
  </sheetViews>
  <sheetFormatPr defaultColWidth="9.140625" defaultRowHeight="12.75"/>
  <cols>
    <col min="1" max="1" width="4.7109375" style="88" customWidth="1"/>
    <col min="2" max="2" width="62.5703125" style="59" customWidth="1"/>
    <col min="3" max="3" width="11.140625" style="87" customWidth="1"/>
    <col min="4" max="5" width="9.140625" style="88"/>
    <col min="6" max="6" width="11.42578125" style="88" customWidth="1"/>
    <col min="7" max="7" width="5.5703125" style="88" customWidth="1"/>
    <col min="8" max="8" width="11.28515625" style="88" customWidth="1"/>
    <col min="9" max="16384" width="9.140625" style="88"/>
  </cols>
  <sheetData>
    <row r="1" spans="1:9" ht="32.25" customHeight="1">
      <c r="A1" s="130" t="s">
        <v>173</v>
      </c>
      <c r="B1" s="130"/>
      <c r="C1" s="130"/>
      <c r="D1" s="130"/>
      <c r="E1" s="130"/>
      <c r="F1" s="130"/>
      <c r="G1" s="130"/>
      <c r="H1" s="130"/>
    </row>
    <row r="2" spans="1:9" ht="18" customHeight="1" thickBot="1">
      <c r="A2" s="131" t="s">
        <v>53</v>
      </c>
      <c r="B2" s="131"/>
      <c r="C2" s="131"/>
      <c r="D2" s="131"/>
      <c r="E2" s="131"/>
      <c r="F2" s="131"/>
      <c r="G2" s="131"/>
      <c r="H2" s="131"/>
      <c r="I2" s="89"/>
    </row>
    <row r="3" spans="1:9">
      <c r="G3" s="132" t="s">
        <v>13</v>
      </c>
      <c r="H3" s="133"/>
    </row>
    <row r="4" spans="1:9" ht="25.5" customHeight="1" thickBot="1">
      <c r="A4" s="90"/>
      <c r="B4" s="91" t="s">
        <v>48</v>
      </c>
      <c r="G4" s="134"/>
      <c r="H4" s="135"/>
    </row>
    <row r="5" spans="1:9" ht="13.5" thickBot="1">
      <c r="A5" s="92" t="s">
        <v>174</v>
      </c>
      <c r="B5" s="56"/>
      <c r="C5" s="30"/>
      <c r="D5" s="93"/>
      <c r="E5" s="28"/>
      <c r="F5" s="94"/>
      <c r="G5" s="3"/>
      <c r="H5" s="1"/>
    </row>
    <row r="6" spans="1:9" ht="15.75" thickBot="1">
      <c r="A6" s="33" t="s">
        <v>0</v>
      </c>
      <c r="B6" s="57" t="s">
        <v>60</v>
      </c>
      <c r="C6" s="18" t="s">
        <v>61</v>
      </c>
      <c r="D6" s="26"/>
      <c r="E6" s="95">
        <v>3.6249999999999998E-3</v>
      </c>
      <c r="F6" s="96"/>
      <c r="G6" s="97">
        <f>RANK(E6,$E$6:$E$201,1)</f>
        <v>4</v>
      </c>
      <c r="H6" s="98" t="s">
        <v>24</v>
      </c>
    </row>
    <row r="7" spans="1:9">
      <c r="A7" s="99"/>
      <c r="B7" s="59" t="s">
        <v>175</v>
      </c>
      <c r="C7" s="87">
        <v>2012</v>
      </c>
      <c r="D7" s="35"/>
      <c r="E7" s="96"/>
      <c r="F7" s="100"/>
      <c r="G7" s="101"/>
      <c r="H7" s="102"/>
    </row>
    <row r="8" spans="1:9">
      <c r="A8" s="99"/>
      <c r="B8" s="59" t="s">
        <v>176</v>
      </c>
      <c r="C8" s="87">
        <v>2011</v>
      </c>
      <c r="D8" s="35"/>
      <c r="E8" s="96"/>
      <c r="F8" s="100"/>
      <c r="G8" s="101"/>
      <c r="H8" s="102"/>
    </row>
    <row r="9" spans="1:9">
      <c r="A9" s="99"/>
      <c r="B9" s="59" t="s">
        <v>248</v>
      </c>
      <c r="C9" s="87">
        <v>2011</v>
      </c>
      <c r="D9" s="35"/>
      <c r="E9" s="96"/>
      <c r="F9" s="100"/>
      <c r="G9" s="101"/>
      <c r="H9" s="102"/>
    </row>
    <row r="10" spans="1:9">
      <c r="A10" s="99"/>
      <c r="B10" s="59" t="s">
        <v>63</v>
      </c>
      <c r="C10" s="87">
        <v>2010</v>
      </c>
      <c r="D10" s="35"/>
      <c r="E10" s="96"/>
      <c r="F10" s="100"/>
      <c r="G10" s="101"/>
      <c r="H10" s="3"/>
    </row>
    <row r="11" spans="1:9">
      <c r="A11" s="99"/>
      <c r="B11" s="59" t="s">
        <v>62</v>
      </c>
      <c r="C11" s="87">
        <v>2010</v>
      </c>
      <c r="D11" s="35"/>
      <c r="E11" s="96"/>
      <c r="F11" s="100"/>
      <c r="G11" s="101"/>
      <c r="H11" s="102"/>
    </row>
    <row r="12" spans="1:9">
      <c r="A12" s="99"/>
      <c r="B12" s="59" t="s">
        <v>177</v>
      </c>
      <c r="C12" s="87">
        <v>2012</v>
      </c>
      <c r="D12" s="35"/>
      <c r="E12" s="96"/>
      <c r="F12" s="100"/>
      <c r="G12" s="101"/>
      <c r="H12" s="102"/>
    </row>
    <row r="13" spans="1:9">
      <c r="A13" s="99"/>
      <c r="B13" s="59" t="s">
        <v>319</v>
      </c>
      <c r="C13" s="87">
        <v>2013</v>
      </c>
      <c r="D13" s="35"/>
      <c r="E13" s="96"/>
      <c r="F13" s="100"/>
      <c r="G13" s="101"/>
      <c r="H13" s="102"/>
    </row>
    <row r="14" spans="1:9">
      <c r="A14" s="99"/>
      <c r="B14" s="59" t="s">
        <v>65</v>
      </c>
      <c r="C14" s="87">
        <v>2011</v>
      </c>
      <c r="D14" s="35"/>
      <c r="E14" s="96"/>
      <c r="F14" s="100"/>
      <c r="G14" s="101"/>
      <c r="H14" s="102"/>
    </row>
    <row r="15" spans="1:9">
      <c r="A15" s="99"/>
      <c r="B15" s="59" t="s">
        <v>178</v>
      </c>
      <c r="C15" s="87">
        <v>2011</v>
      </c>
      <c r="D15" s="35"/>
      <c r="E15" s="96"/>
      <c r="F15" s="100"/>
      <c r="G15" s="101"/>
      <c r="H15" s="102"/>
    </row>
    <row r="16" spans="1:9">
      <c r="A16" s="99"/>
      <c r="B16" s="59" t="s">
        <v>179</v>
      </c>
      <c r="C16" s="87">
        <v>2011</v>
      </c>
      <c r="D16" s="35"/>
      <c r="E16" s="96"/>
      <c r="F16" s="100"/>
      <c r="G16" s="101"/>
      <c r="H16" s="102"/>
    </row>
    <row r="17" spans="1:8">
      <c r="A17" s="33"/>
      <c r="B17" s="58" t="s">
        <v>66</v>
      </c>
      <c r="C17" s="18"/>
      <c r="D17" s="26"/>
      <c r="E17" s="96"/>
      <c r="F17" s="100"/>
      <c r="G17" s="103"/>
      <c r="H17" s="104"/>
    </row>
    <row r="18" spans="1:8" ht="13.5" thickBot="1">
      <c r="A18" s="33"/>
      <c r="B18" s="58"/>
      <c r="C18" s="18"/>
      <c r="D18" s="26"/>
      <c r="E18" s="96"/>
      <c r="F18" s="100"/>
      <c r="G18" s="103"/>
      <c r="H18" s="104"/>
    </row>
    <row r="19" spans="1:8" ht="15.75" thickBot="1">
      <c r="A19" s="33" t="s">
        <v>1</v>
      </c>
      <c r="B19" s="57" t="s">
        <v>105</v>
      </c>
      <c r="C19" s="18" t="s">
        <v>106</v>
      </c>
      <c r="D19" s="26"/>
      <c r="E19" s="95">
        <v>3.5196759259259261E-3</v>
      </c>
      <c r="F19" s="100"/>
      <c r="G19" s="97">
        <f>RANK(E19,$E$6:$E$201,1)</f>
        <v>3</v>
      </c>
      <c r="H19" s="98" t="s">
        <v>24</v>
      </c>
    </row>
    <row r="20" spans="1:8">
      <c r="A20" s="33"/>
      <c r="B20" s="59" t="s">
        <v>108</v>
      </c>
      <c r="C20" s="87">
        <v>2010</v>
      </c>
      <c r="D20" s="35"/>
      <c r="E20" s="96"/>
      <c r="F20" s="100"/>
      <c r="G20" s="101"/>
      <c r="H20" s="102"/>
    </row>
    <row r="21" spans="1:8">
      <c r="A21" s="33"/>
      <c r="B21" s="59" t="s">
        <v>158</v>
      </c>
      <c r="C21" s="87">
        <v>2010</v>
      </c>
      <c r="D21" s="35"/>
      <c r="E21" s="96"/>
      <c r="F21" s="100"/>
      <c r="G21" s="101"/>
      <c r="H21" s="102"/>
    </row>
    <row r="22" spans="1:8">
      <c r="A22" s="33"/>
      <c r="B22" s="59" t="s">
        <v>320</v>
      </c>
      <c r="C22" s="87">
        <v>2011</v>
      </c>
      <c r="D22" s="35"/>
      <c r="E22" s="96"/>
      <c r="F22" s="100"/>
      <c r="G22" s="101"/>
      <c r="H22" s="102"/>
    </row>
    <row r="23" spans="1:8">
      <c r="A23" s="33"/>
      <c r="B23" s="59" t="s">
        <v>107</v>
      </c>
      <c r="C23" s="87">
        <v>2010</v>
      </c>
      <c r="D23" s="35"/>
      <c r="E23" s="96"/>
      <c r="F23" s="100"/>
      <c r="G23" s="101"/>
      <c r="H23" s="102"/>
    </row>
    <row r="24" spans="1:8">
      <c r="A24" s="33"/>
      <c r="B24" s="59" t="s">
        <v>180</v>
      </c>
      <c r="C24" s="87">
        <v>2011</v>
      </c>
      <c r="D24" s="35"/>
      <c r="E24" s="96"/>
      <c r="F24" s="100"/>
      <c r="G24" s="101"/>
      <c r="H24" s="102"/>
    </row>
    <row r="25" spans="1:8">
      <c r="A25" s="33"/>
      <c r="B25" s="59" t="s">
        <v>181</v>
      </c>
      <c r="C25" s="87">
        <v>2011</v>
      </c>
      <c r="D25" s="35"/>
      <c r="E25" s="96"/>
      <c r="F25" s="100"/>
      <c r="G25" s="101"/>
      <c r="H25" s="102"/>
    </row>
    <row r="26" spans="1:8">
      <c r="A26" s="33"/>
      <c r="B26" s="59" t="s">
        <v>182</v>
      </c>
      <c r="C26" s="87">
        <v>2011</v>
      </c>
      <c r="D26" s="35"/>
      <c r="E26" s="96"/>
      <c r="F26" s="100"/>
      <c r="G26" s="101"/>
      <c r="H26" s="102"/>
    </row>
    <row r="27" spans="1:8">
      <c r="A27" s="33"/>
      <c r="B27" s="59" t="s">
        <v>291</v>
      </c>
      <c r="C27" s="87">
        <v>2012</v>
      </c>
      <c r="D27" s="35"/>
      <c r="E27" s="96"/>
      <c r="F27" s="100"/>
      <c r="G27" s="101"/>
      <c r="H27" s="102"/>
    </row>
    <row r="28" spans="1:8">
      <c r="A28" s="33"/>
      <c r="B28" s="59" t="s">
        <v>183</v>
      </c>
      <c r="C28" s="87">
        <v>2011</v>
      </c>
      <c r="D28" s="35"/>
      <c r="E28" s="96"/>
      <c r="F28" s="100"/>
      <c r="G28" s="101"/>
      <c r="H28" s="102"/>
    </row>
    <row r="29" spans="1:8">
      <c r="A29" s="33"/>
      <c r="B29" s="59" t="s">
        <v>184</v>
      </c>
      <c r="C29" s="87">
        <v>2011</v>
      </c>
      <c r="D29" s="35"/>
      <c r="E29" s="96"/>
      <c r="F29" s="100"/>
      <c r="G29" s="101"/>
      <c r="H29" s="102"/>
    </row>
    <row r="30" spans="1:8">
      <c r="A30" s="33"/>
      <c r="B30" s="58" t="s">
        <v>111</v>
      </c>
      <c r="C30" s="18"/>
      <c r="D30" s="26"/>
      <c r="E30" s="96"/>
      <c r="F30" s="100"/>
      <c r="G30" s="103"/>
      <c r="H30" s="104"/>
    </row>
    <row r="31" spans="1:8" ht="13.5" thickBot="1">
      <c r="A31" s="33"/>
      <c r="B31" s="58"/>
      <c r="C31" s="18"/>
      <c r="D31" s="26"/>
      <c r="E31" s="96"/>
      <c r="F31" s="100"/>
      <c r="G31" s="103"/>
      <c r="H31" s="104"/>
    </row>
    <row r="32" spans="1:8" ht="15.75" thickBot="1">
      <c r="A32" s="33" t="s">
        <v>2</v>
      </c>
      <c r="B32" s="57" t="s">
        <v>74</v>
      </c>
      <c r="C32" s="18" t="s">
        <v>75</v>
      </c>
      <c r="D32" s="26"/>
      <c r="E32" s="95">
        <v>3.7928240740740739E-3</v>
      </c>
      <c r="F32" s="100"/>
      <c r="G32" s="97">
        <f>RANK(E32,$E$6:$E$201,1)</f>
        <v>6</v>
      </c>
      <c r="H32" s="98" t="s">
        <v>24</v>
      </c>
    </row>
    <row r="33" spans="1:8">
      <c r="A33" s="33"/>
      <c r="B33" s="59" t="s">
        <v>321</v>
      </c>
      <c r="C33" s="87">
        <v>2012</v>
      </c>
      <c r="D33" s="35"/>
      <c r="E33" s="96"/>
      <c r="F33" s="100"/>
      <c r="G33" s="101"/>
      <c r="H33" s="102"/>
    </row>
    <row r="34" spans="1:8">
      <c r="A34" s="33"/>
      <c r="B34" s="59" t="s">
        <v>185</v>
      </c>
      <c r="C34" s="87">
        <v>2011</v>
      </c>
      <c r="D34" s="35"/>
      <c r="E34" s="96"/>
      <c r="F34" s="100"/>
      <c r="G34" s="101"/>
      <c r="H34" s="102"/>
    </row>
    <row r="35" spans="1:8">
      <c r="A35" s="33"/>
      <c r="B35" s="59" t="s">
        <v>186</v>
      </c>
      <c r="C35" s="87">
        <v>2011</v>
      </c>
      <c r="D35" s="35"/>
      <c r="E35" s="96"/>
      <c r="F35" s="100"/>
      <c r="G35" s="101"/>
      <c r="H35" s="102"/>
    </row>
    <row r="36" spans="1:8">
      <c r="A36" s="33"/>
      <c r="B36" s="59" t="s">
        <v>322</v>
      </c>
      <c r="C36" s="87">
        <v>2012</v>
      </c>
      <c r="D36" s="35"/>
      <c r="E36" s="96"/>
      <c r="F36" s="100"/>
      <c r="G36" s="101"/>
      <c r="H36" s="102"/>
    </row>
    <row r="37" spans="1:8">
      <c r="A37" s="33"/>
      <c r="B37" s="59" t="s">
        <v>187</v>
      </c>
      <c r="C37" s="87">
        <v>2011</v>
      </c>
      <c r="D37" s="35"/>
      <c r="E37" s="96"/>
      <c r="F37" s="100"/>
      <c r="G37" s="101"/>
      <c r="H37" s="102"/>
    </row>
    <row r="38" spans="1:8">
      <c r="A38" s="33"/>
      <c r="B38" s="59" t="s">
        <v>167</v>
      </c>
      <c r="C38" s="87">
        <v>2011</v>
      </c>
      <c r="D38" s="35"/>
      <c r="E38" s="96"/>
      <c r="F38" s="100"/>
      <c r="G38" s="101"/>
      <c r="H38" s="102"/>
    </row>
    <row r="39" spans="1:8">
      <c r="A39" s="33"/>
      <c r="B39" s="59" t="s">
        <v>77</v>
      </c>
      <c r="C39" s="87">
        <v>2010</v>
      </c>
      <c r="D39" s="35"/>
      <c r="E39" s="96"/>
      <c r="F39" s="100"/>
      <c r="G39" s="101"/>
      <c r="H39" s="102"/>
    </row>
    <row r="40" spans="1:8">
      <c r="A40" s="33"/>
      <c r="B40" s="59" t="s">
        <v>79</v>
      </c>
      <c r="C40" s="87">
        <v>2011</v>
      </c>
      <c r="D40" s="35"/>
      <c r="E40" s="96"/>
      <c r="F40" s="100"/>
      <c r="G40" s="101"/>
      <c r="H40" s="102"/>
    </row>
    <row r="41" spans="1:8">
      <c r="A41" s="33"/>
      <c r="B41" s="59" t="s">
        <v>78</v>
      </c>
      <c r="C41" s="87">
        <v>2010</v>
      </c>
      <c r="D41" s="35"/>
      <c r="E41" s="96"/>
      <c r="F41" s="100"/>
      <c r="G41" s="101"/>
      <c r="H41" s="102"/>
    </row>
    <row r="42" spans="1:8">
      <c r="A42" s="33"/>
      <c r="B42" s="59" t="s">
        <v>113</v>
      </c>
      <c r="C42" s="87">
        <v>2011</v>
      </c>
      <c r="D42" s="35"/>
      <c r="E42" s="96"/>
      <c r="F42" s="100"/>
      <c r="G42" s="101"/>
      <c r="H42" s="102"/>
    </row>
    <row r="43" spans="1:8">
      <c r="A43" s="33"/>
      <c r="B43" s="58" t="s">
        <v>81</v>
      </c>
      <c r="C43" s="18"/>
      <c r="D43" s="26"/>
      <c r="E43" s="96"/>
      <c r="F43" s="100"/>
      <c r="G43" s="103"/>
      <c r="H43" s="104"/>
    </row>
    <row r="44" spans="1:8" ht="13.5" thickBot="1">
      <c r="A44" s="33"/>
      <c r="B44" s="55"/>
      <c r="C44" s="19"/>
      <c r="D44" s="35"/>
      <c r="E44" s="105"/>
      <c r="F44" s="3"/>
      <c r="G44" s="101"/>
      <c r="H44" s="102"/>
    </row>
    <row r="45" spans="1:8" ht="15.75" thickBot="1">
      <c r="A45" s="33" t="s">
        <v>3</v>
      </c>
      <c r="B45" s="57"/>
      <c r="C45" s="18"/>
      <c r="D45" s="26"/>
      <c r="E45" s="95">
        <v>4.1666666666666666E-3</v>
      </c>
      <c r="F45" s="100"/>
      <c r="G45" s="97">
        <f>RANK(E45,$E$6:$E$201,1)</f>
        <v>7</v>
      </c>
      <c r="H45" s="98" t="s">
        <v>24</v>
      </c>
    </row>
    <row r="46" spans="1:8">
      <c r="A46" s="33"/>
      <c r="D46" s="35"/>
      <c r="E46" s="96"/>
      <c r="F46" s="100"/>
      <c r="G46" s="101"/>
      <c r="H46" s="102"/>
    </row>
    <row r="47" spans="1:8">
      <c r="A47" s="33"/>
      <c r="D47" s="35"/>
      <c r="E47" s="96"/>
      <c r="F47" s="100"/>
      <c r="G47" s="101"/>
      <c r="H47" s="102"/>
    </row>
    <row r="48" spans="1:8">
      <c r="A48" s="33"/>
      <c r="D48" s="35"/>
      <c r="E48" s="96"/>
      <c r="F48" s="100"/>
      <c r="G48" s="101"/>
      <c r="H48" s="102"/>
    </row>
    <row r="49" spans="1:8">
      <c r="A49" s="33"/>
      <c r="D49" s="35"/>
      <c r="E49" s="96"/>
      <c r="F49" s="100"/>
      <c r="G49" s="101"/>
      <c r="H49" s="102"/>
    </row>
    <row r="50" spans="1:8">
      <c r="A50" s="33"/>
      <c r="D50" s="35"/>
      <c r="E50" s="96"/>
      <c r="F50" s="100"/>
      <c r="G50" s="101"/>
      <c r="H50" s="102"/>
    </row>
    <row r="51" spans="1:8">
      <c r="A51" s="33"/>
      <c r="D51" s="35"/>
      <c r="E51" s="96"/>
      <c r="F51" s="100"/>
      <c r="G51" s="101"/>
      <c r="H51" s="102"/>
    </row>
    <row r="52" spans="1:8">
      <c r="A52" s="33"/>
      <c r="D52" s="35"/>
      <c r="E52" s="96"/>
      <c r="F52" s="100"/>
      <c r="G52" s="101"/>
      <c r="H52" s="102"/>
    </row>
    <row r="53" spans="1:8">
      <c r="A53" s="33"/>
      <c r="D53" s="35"/>
      <c r="E53" s="96"/>
      <c r="F53" s="100"/>
      <c r="G53" s="101"/>
      <c r="H53" s="102"/>
    </row>
    <row r="54" spans="1:8">
      <c r="A54" s="33"/>
      <c r="D54" s="35"/>
      <c r="E54" s="96"/>
      <c r="F54" s="100"/>
      <c r="G54" s="101"/>
      <c r="H54" s="102"/>
    </row>
    <row r="55" spans="1:8">
      <c r="A55" s="33"/>
      <c r="D55" s="35"/>
      <c r="E55" s="96"/>
      <c r="F55" s="100"/>
      <c r="G55" s="101"/>
      <c r="H55" s="102"/>
    </row>
    <row r="56" spans="1:8">
      <c r="A56" s="33"/>
      <c r="B56" s="58"/>
      <c r="C56" s="18"/>
      <c r="D56" s="26"/>
      <c r="E56" s="96"/>
      <c r="F56" s="100"/>
      <c r="G56" s="103"/>
      <c r="H56" s="104"/>
    </row>
    <row r="57" spans="1:8" ht="13.5" thickBot="1">
      <c r="A57" s="33"/>
      <c r="B57" s="55"/>
      <c r="C57" s="19"/>
      <c r="D57" s="35"/>
      <c r="E57" s="105"/>
      <c r="F57" s="3"/>
      <c r="G57" s="101"/>
      <c r="H57" s="102"/>
    </row>
    <row r="58" spans="1:8" ht="15.75" thickBot="1">
      <c r="A58" s="33" t="s">
        <v>4</v>
      </c>
      <c r="B58" s="57" t="s">
        <v>82</v>
      </c>
      <c r="C58" s="18" t="s">
        <v>83</v>
      </c>
      <c r="D58" s="26"/>
      <c r="E58" s="95">
        <v>3.4317129629629628E-3</v>
      </c>
      <c r="F58" s="100"/>
      <c r="G58" s="97">
        <f>RANK(E58,$E$6:$E$201,1)</f>
        <v>1</v>
      </c>
      <c r="H58" s="98" t="s">
        <v>24</v>
      </c>
    </row>
    <row r="59" spans="1:8">
      <c r="A59" s="33"/>
      <c r="B59" s="59" t="s">
        <v>193</v>
      </c>
      <c r="C59" s="87">
        <v>2010</v>
      </c>
      <c r="D59" s="35"/>
      <c r="E59" s="96"/>
      <c r="F59" s="100"/>
      <c r="G59" s="101"/>
      <c r="H59" s="102"/>
    </row>
    <row r="60" spans="1:8">
      <c r="A60" s="33"/>
      <c r="B60" s="59" t="s">
        <v>171</v>
      </c>
      <c r="C60" s="87">
        <v>2011</v>
      </c>
      <c r="D60" s="35"/>
      <c r="E60" s="96"/>
      <c r="F60" s="100"/>
      <c r="G60" s="101"/>
      <c r="H60" s="102"/>
    </row>
    <row r="61" spans="1:8">
      <c r="A61" s="33"/>
      <c r="B61" s="59" t="s">
        <v>196</v>
      </c>
      <c r="C61" s="87">
        <v>2011</v>
      </c>
      <c r="D61" s="35"/>
      <c r="E61" s="96"/>
      <c r="F61" s="100"/>
      <c r="G61" s="101"/>
      <c r="H61" s="102"/>
    </row>
    <row r="62" spans="1:8">
      <c r="A62" s="33"/>
      <c r="B62" s="59" t="s">
        <v>85</v>
      </c>
      <c r="C62" s="87">
        <v>2011</v>
      </c>
      <c r="D62" s="35"/>
      <c r="E62" s="96"/>
      <c r="F62" s="100"/>
      <c r="G62" s="101"/>
      <c r="H62" s="102"/>
    </row>
    <row r="63" spans="1:8">
      <c r="A63" s="33"/>
      <c r="B63" s="59" t="s">
        <v>195</v>
      </c>
      <c r="C63" s="87">
        <v>2011</v>
      </c>
      <c r="D63" s="35"/>
      <c r="E63" s="96"/>
      <c r="F63" s="100"/>
      <c r="G63" s="101"/>
      <c r="H63" s="102"/>
    </row>
    <row r="64" spans="1:8">
      <c r="A64" s="33"/>
      <c r="B64" s="59" t="s">
        <v>84</v>
      </c>
      <c r="C64" s="87">
        <v>2011</v>
      </c>
      <c r="D64" s="35"/>
      <c r="E64" s="96"/>
      <c r="F64" s="100"/>
      <c r="G64" s="101"/>
      <c r="H64" s="102"/>
    </row>
    <row r="65" spans="1:8">
      <c r="A65" s="33"/>
      <c r="B65" s="59" t="s">
        <v>194</v>
      </c>
      <c r="C65" s="87">
        <v>2012</v>
      </c>
      <c r="D65" s="35"/>
      <c r="E65" s="96"/>
      <c r="F65" s="100"/>
      <c r="G65" s="101"/>
      <c r="H65" s="102"/>
    </row>
    <row r="66" spans="1:8">
      <c r="A66" s="33"/>
      <c r="B66" s="59" t="s">
        <v>114</v>
      </c>
      <c r="C66" s="87">
        <v>2010</v>
      </c>
      <c r="D66" s="35"/>
      <c r="E66" s="96"/>
      <c r="F66" s="100"/>
      <c r="G66" s="101"/>
      <c r="H66" s="102"/>
    </row>
    <row r="67" spans="1:8">
      <c r="A67" s="33"/>
      <c r="B67" s="59" t="s">
        <v>192</v>
      </c>
      <c r="C67" s="87">
        <v>2010</v>
      </c>
      <c r="D67" s="35"/>
      <c r="E67" s="96"/>
      <c r="F67" s="100"/>
      <c r="G67" s="101"/>
      <c r="H67" s="102"/>
    </row>
    <row r="68" spans="1:8">
      <c r="A68" s="33"/>
      <c r="B68" s="59" t="s">
        <v>317</v>
      </c>
      <c r="C68" s="87">
        <v>2010</v>
      </c>
      <c r="D68" s="35"/>
      <c r="E68" s="96"/>
      <c r="F68" s="100"/>
      <c r="G68" s="101"/>
      <c r="H68" s="102"/>
    </row>
    <row r="69" spans="1:8">
      <c r="A69" s="33"/>
      <c r="B69" s="58" t="s">
        <v>115</v>
      </c>
      <c r="C69" s="18"/>
      <c r="D69" s="26"/>
      <c r="E69" s="96"/>
      <c r="F69" s="100"/>
      <c r="G69" s="103"/>
      <c r="H69" s="104"/>
    </row>
    <row r="70" spans="1:8" ht="13.5" thickBot="1">
      <c r="A70" s="33"/>
      <c r="B70" s="55"/>
      <c r="C70" s="19"/>
      <c r="D70" s="35"/>
      <c r="E70" s="105"/>
      <c r="F70" s="3"/>
      <c r="G70" s="101"/>
      <c r="H70" s="102"/>
    </row>
    <row r="71" spans="1:8" ht="15.75" thickBot="1">
      <c r="A71" s="33" t="s">
        <v>5</v>
      </c>
      <c r="B71" s="57" t="s">
        <v>242</v>
      </c>
      <c r="C71" s="18" t="s">
        <v>83</v>
      </c>
      <c r="D71" s="26"/>
      <c r="E71" s="95">
        <v>3.4594907407407404E-3</v>
      </c>
      <c r="F71" s="100"/>
      <c r="G71" s="97">
        <f>RANK(E71,$E$6:$E$201,1)</f>
        <v>2</v>
      </c>
      <c r="H71" s="98" t="s">
        <v>24</v>
      </c>
    </row>
    <row r="72" spans="1:8">
      <c r="A72" s="33"/>
      <c r="B72" s="59" t="s">
        <v>203</v>
      </c>
      <c r="C72" s="87">
        <v>2010</v>
      </c>
      <c r="D72" s="35"/>
      <c r="E72" s="96"/>
      <c r="F72" s="100"/>
      <c r="G72" s="101"/>
      <c r="H72" s="102"/>
    </row>
    <row r="73" spans="1:8">
      <c r="A73" s="33"/>
      <c r="B73" s="59" t="s">
        <v>89</v>
      </c>
      <c r="C73" s="87">
        <v>2010</v>
      </c>
      <c r="D73" s="35"/>
      <c r="E73" s="96"/>
      <c r="F73" s="100"/>
      <c r="G73" s="101"/>
      <c r="H73" s="102"/>
    </row>
    <row r="74" spans="1:8">
      <c r="A74" s="33"/>
      <c r="B74" s="59" t="s">
        <v>241</v>
      </c>
      <c r="C74" s="87">
        <v>2011</v>
      </c>
      <c r="D74" s="35"/>
      <c r="E74" s="96"/>
      <c r="F74" s="100"/>
      <c r="G74" s="101"/>
      <c r="H74" s="102"/>
    </row>
    <row r="75" spans="1:8">
      <c r="A75" s="33"/>
      <c r="B75" s="59" t="s">
        <v>119</v>
      </c>
      <c r="C75" s="87">
        <v>2013</v>
      </c>
      <c r="D75" s="35"/>
      <c r="E75" s="96"/>
      <c r="F75" s="100"/>
      <c r="G75" s="101"/>
      <c r="H75" s="102"/>
    </row>
    <row r="76" spans="1:8">
      <c r="A76" s="33"/>
      <c r="B76" s="59" t="s">
        <v>318</v>
      </c>
      <c r="C76" s="87">
        <v>2012</v>
      </c>
      <c r="D76" s="35"/>
      <c r="E76" s="96"/>
      <c r="F76" s="100"/>
      <c r="G76" s="101"/>
      <c r="H76" s="102"/>
    </row>
    <row r="77" spans="1:8">
      <c r="A77" s="33"/>
      <c r="B77" s="59" t="s">
        <v>118</v>
      </c>
      <c r="C77" s="87">
        <v>2012</v>
      </c>
      <c r="D77" s="35"/>
      <c r="E77" s="96"/>
      <c r="F77" s="100"/>
      <c r="G77" s="101"/>
      <c r="H77" s="102"/>
    </row>
    <row r="78" spans="1:8">
      <c r="A78" s="33"/>
      <c r="B78" s="59" t="s">
        <v>205</v>
      </c>
      <c r="C78" s="87">
        <v>2010</v>
      </c>
      <c r="D78" s="35"/>
      <c r="E78" s="96"/>
      <c r="F78" s="100"/>
      <c r="G78" s="101"/>
      <c r="H78" s="102"/>
    </row>
    <row r="79" spans="1:8">
      <c r="A79" s="33"/>
      <c r="B79" s="59" t="s">
        <v>117</v>
      </c>
      <c r="C79" s="87">
        <v>2011</v>
      </c>
      <c r="D79" s="35"/>
      <c r="E79" s="96"/>
      <c r="F79" s="100"/>
      <c r="G79" s="101"/>
      <c r="H79" s="102"/>
    </row>
    <row r="80" spans="1:8">
      <c r="A80" s="33"/>
      <c r="B80" s="59" t="s">
        <v>202</v>
      </c>
      <c r="C80" s="87">
        <v>2011</v>
      </c>
      <c r="D80" s="35"/>
      <c r="E80" s="96"/>
      <c r="F80" s="100"/>
      <c r="G80" s="101"/>
      <c r="H80" s="102"/>
    </row>
    <row r="81" spans="1:8">
      <c r="A81" s="33"/>
      <c r="B81" s="59" t="s">
        <v>116</v>
      </c>
      <c r="C81" s="87">
        <v>2010</v>
      </c>
      <c r="D81" s="35"/>
      <c r="E81" s="96"/>
      <c r="F81" s="100"/>
      <c r="G81" s="101"/>
      <c r="H81" s="102"/>
    </row>
    <row r="82" spans="1:8">
      <c r="A82" s="33"/>
      <c r="B82" s="58" t="s">
        <v>90</v>
      </c>
      <c r="C82" s="18"/>
      <c r="D82" s="26"/>
      <c r="E82" s="96"/>
      <c r="F82" s="100"/>
      <c r="G82" s="103"/>
      <c r="H82" s="104"/>
    </row>
    <row r="83" spans="1:8" ht="13.5" thickBot="1">
      <c r="A83" s="33"/>
      <c r="B83" s="55"/>
      <c r="C83" s="19"/>
      <c r="D83" s="35"/>
      <c r="E83" s="105"/>
      <c r="F83" s="3"/>
      <c r="G83" s="101"/>
      <c r="H83" s="102"/>
    </row>
    <row r="84" spans="1:8" ht="15.75" thickBot="1">
      <c r="A84" s="33" t="s">
        <v>6</v>
      </c>
      <c r="B84" s="57" t="s">
        <v>285</v>
      </c>
      <c r="C84" s="18" t="s">
        <v>61</v>
      </c>
      <c r="D84" s="35"/>
      <c r="E84" s="95">
        <v>3.7187500000000003E-3</v>
      </c>
      <c r="F84" s="3"/>
      <c r="G84" s="97">
        <f>RANK(E84,$E$6:$E$201,1)</f>
        <v>5</v>
      </c>
      <c r="H84" s="98" t="s">
        <v>24</v>
      </c>
    </row>
    <row r="85" spans="1:8">
      <c r="A85" s="33"/>
      <c r="B85" s="59" t="s">
        <v>323</v>
      </c>
      <c r="C85" s="87">
        <v>2011</v>
      </c>
      <c r="D85" s="35"/>
      <c r="E85" s="105"/>
      <c r="F85" s="3"/>
      <c r="G85" s="101"/>
      <c r="H85" s="102"/>
    </row>
    <row r="86" spans="1:8">
      <c r="A86" s="33"/>
      <c r="B86" s="59" t="s">
        <v>310</v>
      </c>
      <c r="C86" s="87">
        <v>2010</v>
      </c>
      <c r="D86" s="35"/>
      <c r="E86" s="105"/>
      <c r="F86" s="3"/>
      <c r="G86" s="101"/>
      <c r="H86" s="102"/>
    </row>
    <row r="87" spans="1:8">
      <c r="A87" s="33"/>
      <c r="B87" s="59" t="s">
        <v>324</v>
      </c>
      <c r="C87" s="87">
        <v>2010</v>
      </c>
      <c r="D87" s="35"/>
      <c r="E87" s="105"/>
      <c r="F87" s="3"/>
      <c r="G87" s="101"/>
      <c r="H87" s="102"/>
    </row>
    <row r="88" spans="1:8">
      <c r="A88" s="33"/>
      <c r="B88" s="59" t="s">
        <v>269</v>
      </c>
      <c r="C88" s="87">
        <v>2010</v>
      </c>
      <c r="D88" s="35"/>
      <c r="E88" s="105"/>
      <c r="F88" s="3"/>
      <c r="G88" s="101"/>
      <c r="H88" s="102"/>
    </row>
    <row r="89" spans="1:8">
      <c r="A89" s="33"/>
      <c r="B89" s="59" t="s">
        <v>325</v>
      </c>
      <c r="C89" s="87">
        <v>2010</v>
      </c>
      <c r="D89" s="35"/>
      <c r="E89" s="105"/>
      <c r="F89" s="3"/>
      <c r="G89" s="101"/>
      <c r="H89" s="102"/>
    </row>
    <row r="90" spans="1:8">
      <c r="A90" s="33"/>
      <c r="B90" s="59" t="s">
        <v>326</v>
      </c>
      <c r="C90" s="87">
        <v>2011</v>
      </c>
      <c r="D90" s="35"/>
      <c r="E90" s="105"/>
      <c r="F90" s="3"/>
      <c r="G90" s="101"/>
      <c r="H90" s="102"/>
    </row>
    <row r="91" spans="1:8">
      <c r="A91" s="33"/>
      <c r="B91" s="59" t="s">
        <v>289</v>
      </c>
      <c r="C91" s="87">
        <v>2010</v>
      </c>
      <c r="D91" s="35"/>
      <c r="E91" s="105"/>
      <c r="F91" s="3"/>
      <c r="G91" s="101"/>
      <c r="H91" s="102"/>
    </row>
    <row r="92" spans="1:8">
      <c r="A92" s="33"/>
      <c r="B92" s="59" t="s">
        <v>327</v>
      </c>
      <c r="C92" s="87">
        <v>2010</v>
      </c>
      <c r="D92" s="35"/>
      <c r="E92" s="105"/>
      <c r="F92" s="3"/>
      <c r="G92" s="101"/>
      <c r="H92" s="102"/>
    </row>
    <row r="93" spans="1:8">
      <c r="A93" s="33"/>
      <c r="B93" s="59" t="s">
        <v>287</v>
      </c>
      <c r="C93" s="87">
        <v>2010</v>
      </c>
      <c r="D93" s="35"/>
      <c r="E93" s="105"/>
      <c r="F93" s="3"/>
      <c r="G93" s="101"/>
      <c r="H93" s="102"/>
    </row>
    <row r="94" spans="1:8">
      <c r="A94" s="33"/>
      <c r="B94" s="59" t="s">
        <v>328</v>
      </c>
      <c r="C94" s="87">
        <v>2011</v>
      </c>
      <c r="D94" s="35"/>
      <c r="E94" s="105"/>
      <c r="F94" s="3"/>
      <c r="G94" s="101"/>
      <c r="H94" s="102"/>
    </row>
    <row r="95" spans="1:8">
      <c r="A95" s="33"/>
      <c r="B95" s="58" t="s">
        <v>96</v>
      </c>
      <c r="C95" s="19"/>
      <c r="D95" s="35"/>
      <c r="E95" s="105"/>
      <c r="F95" s="3"/>
      <c r="G95" s="101"/>
      <c r="H95" s="102"/>
    </row>
    <row r="96" spans="1:8" ht="13.5" thickBot="1">
      <c r="A96" s="33"/>
      <c r="B96" s="55"/>
      <c r="C96" s="19"/>
      <c r="D96" s="35"/>
      <c r="E96" s="105"/>
      <c r="F96" s="3"/>
      <c r="G96" s="101"/>
      <c r="H96" s="102"/>
    </row>
    <row r="97" spans="1:9" ht="15.75" thickBot="1">
      <c r="A97" s="33" t="s">
        <v>7</v>
      </c>
      <c r="B97" s="57"/>
      <c r="C97" s="18"/>
      <c r="D97" s="35"/>
      <c r="E97" s="95"/>
      <c r="F97" s="3"/>
      <c r="G97" s="97" t="e">
        <f>RANK(E97,$E$6:$E$201,1)</f>
        <v>#N/A</v>
      </c>
      <c r="H97" s="98" t="s">
        <v>24</v>
      </c>
    </row>
    <row r="98" spans="1:9">
      <c r="A98" s="33"/>
      <c r="D98" s="35"/>
      <c r="E98" s="105"/>
      <c r="F98" s="3"/>
      <c r="G98" s="101"/>
      <c r="H98" s="102"/>
    </row>
    <row r="99" spans="1:9">
      <c r="A99" s="33"/>
      <c r="D99" s="35"/>
      <c r="E99" s="105"/>
      <c r="F99" s="3"/>
      <c r="G99" s="101"/>
      <c r="H99" s="102"/>
    </row>
    <row r="100" spans="1:9">
      <c r="A100" s="33"/>
      <c r="D100" s="35"/>
      <c r="E100" s="105"/>
      <c r="F100" s="3"/>
      <c r="G100" s="101"/>
      <c r="H100" s="102"/>
    </row>
    <row r="101" spans="1:9">
      <c r="A101" s="33"/>
      <c r="D101" s="35"/>
      <c r="E101" s="105"/>
      <c r="F101" s="3"/>
      <c r="G101" s="101"/>
      <c r="H101" s="102"/>
    </row>
    <row r="102" spans="1:9">
      <c r="A102" s="33"/>
      <c r="D102" s="35"/>
      <c r="E102" s="105"/>
      <c r="F102" s="3"/>
      <c r="G102" s="101"/>
      <c r="H102" s="102"/>
    </row>
    <row r="103" spans="1:9">
      <c r="A103" s="33"/>
      <c r="D103" s="35"/>
      <c r="E103" s="105"/>
      <c r="F103" s="3"/>
      <c r="G103" s="101"/>
      <c r="H103" s="102"/>
    </row>
    <row r="104" spans="1:9">
      <c r="A104" s="33"/>
      <c r="D104" s="35"/>
      <c r="E104" s="105"/>
      <c r="F104" s="3"/>
      <c r="G104" s="101"/>
      <c r="H104" s="102"/>
    </row>
    <row r="105" spans="1:9">
      <c r="A105" s="33"/>
      <c r="D105" s="35"/>
      <c r="E105" s="105"/>
      <c r="F105" s="3"/>
      <c r="G105" s="101"/>
      <c r="H105" s="102"/>
    </row>
    <row r="106" spans="1:9">
      <c r="A106" s="33"/>
      <c r="D106" s="35"/>
      <c r="E106" s="105"/>
      <c r="F106" s="3"/>
      <c r="G106" s="101"/>
      <c r="H106" s="102"/>
    </row>
    <row r="107" spans="1:9">
      <c r="A107" s="33"/>
      <c r="D107" s="35"/>
      <c r="E107" s="105"/>
      <c r="F107" s="3"/>
      <c r="G107" s="101"/>
      <c r="H107" s="102"/>
    </row>
    <row r="108" spans="1:9">
      <c r="A108" s="33"/>
      <c r="B108" s="58" t="s">
        <v>10</v>
      </c>
      <c r="C108" s="19"/>
      <c r="D108" s="35"/>
      <c r="E108" s="27"/>
      <c r="F108" s="105"/>
      <c r="G108" s="72"/>
      <c r="H108" s="102"/>
      <c r="I108" s="102"/>
    </row>
    <row r="109" spans="1:9" ht="13.5" thickBot="1">
      <c r="A109" s="33"/>
      <c r="B109" s="55"/>
      <c r="C109" s="19"/>
      <c r="D109" s="35"/>
      <c r="E109" s="27"/>
      <c r="F109" s="28"/>
      <c r="G109" s="72"/>
      <c r="H109" s="102"/>
      <c r="I109" s="102"/>
    </row>
    <row r="110" spans="1:9" ht="15.75" thickBot="1">
      <c r="A110" s="106" t="s">
        <v>17</v>
      </c>
      <c r="B110" s="57"/>
      <c r="C110" s="18"/>
      <c r="D110" s="26"/>
      <c r="E110" s="95"/>
      <c r="F110" s="96"/>
      <c r="G110" s="97" t="e">
        <f>RANK(E110,$E$6:$E$201,1)</f>
        <v>#N/A</v>
      </c>
      <c r="H110" s="98" t="s">
        <v>24</v>
      </c>
    </row>
    <row r="111" spans="1:9">
      <c r="A111" s="106"/>
      <c r="D111" s="35"/>
      <c r="E111" s="96"/>
      <c r="F111" s="100"/>
      <c r="G111" s="101"/>
      <c r="H111" s="102"/>
    </row>
    <row r="112" spans="1:9">
      <c r="A112" s="106"/>
      <c r="D112" s="35"/>
      <c r="E112" s="96"/>
      <c r="F112" s="100"/>
      <c r="G112" s="101"/>
      <c r="H112" s="102"/>
    </row>
    <row r="113" spans="1:8">
      <c r="A113" s="106"/>
      <c r="D113" s="35"/>
      <c r="E113" s="96"/>
      <c r="F113" s="100"/>
      <c r="G113" s="101"/>
      <c r="H113" s="102"/>
    </row>
    <row r="114" spans="1:8">
      <c r="A114" s="106"/>
      <c r="D114" s="35"/>
      <c r="E114" s="96"/>
      <c r="F114" s="100"/>
      <c r="G114" s="101"/>
      <c r="H114" s="3"/>
    </row>
    <row r="115" spans="1:8">
      <c r="A115" s="106"/>
      <c r="D115" s="35"/>
      <c r="E115" s="96"/>
      <c r="F115" s="100"/>
      <c r="G115" s="101"/>
      <c r="H115" s="102"/>
    </row>
    <row r="116" spans="1:8">
      <c r="A116" s="106"/>
      <c r="D116" s="35"/>
      <c r="E116" s="96"/>
      <c r="F116" s="100"/>
      <c r="G116" s="101"/>
      <c r="H116" s="102"/>
    </row>
    <row r="117" spans="1:8">
      <c r="A117" s="106"/>
      <c r="D117" s="35"/>
      <c r="E117" s="96"/>
      <c r="F117" s="100"/>
      <c r="G117" s="101"/>
      <c r="H117" s="102"/>
    </row>
    <row r="118" spans="1:8">
      <c r="A118" s="106"/>
      <c r="D118" s="35"/>
      <c r="E118" s="96"/>
      <c r="F118" s="100"/>
      <c r="G118" s="101"/>
      <c r="H118" s="102"/>
    </row>
    <row r="119" spans="1:8">
      <c r="A119" s="106"/>
      <c r="D119" s="35"/>
      <c r="E119" s="96"/>
      <c r="F119" s="100"/>
      <c r="G119" s="101"/>
      <c r="H119" s="102"/>
    </row>
    <row r="120" spans="1:8">
      <c r="A120" s="106"/>
      <c r="D120" s="35"/>
      <c r="E120" s="96"/>
      <c r="F120" s="100"/>
      <c r="G120" s="101"/>
      <c r="H120" s="102"/>
    </row>
    <row r="121" spans="1:8">
      <c r="A121" s="106"/>
      <c r="B121" s="58" t="s">
        <v>10</v>
      </c>
      <c r="C121" s="18"/>
      <c r="D121" s="26"/>
      <c r="E121" s="96"/>
      <c r="F121" s="100"/>
      <c r="G121" s="103"/>
      <c r="H121" s="104"/>
    </row>
    <row r="122" spans="1:8" ht="13.5" thickBot="1">
      <c r="A122" s="106"/>
      <c r="B122" s="58"/>
      <c r="C122" s="18"/>
      <c r="D122" s="26"/>
      <c r="E122" s="96"/>
      <c r="F122" s="100"/>
      <c r="G122" s="103"/>
      <c r="H122" s="104"/>
    </row>
    <row r="123" spans="1:8" ht="15.75" thickBot="1">
      <c r="A123" s="106" t="s">
        <v>18</v>
      </c>
      <c r="B123" s="57"/>
      <c r="C123" s="18"/>
      <c r="D123" s="26"/>
      <c r="E123" s="95"/>
      <c r="F123" s="100"/>
      <c r="G123" s="97" t="e">
        <f>RANK(E123,$E$6:$E$201,1)</f>
        <v>#N/A</v>
      </c>
      <c r="H123" s="98" t="s">
        <v>24</v>
      </c>
    </row>
    <row r="124" spans="1:8">
      <c r="A124" s="106"/>
      <c r="D124" s="35"/>
      <c r="E124" s="96"/>
      <c r="F124" s="100"/>
      <c r="G124" s="101"/>
      <c r="H124" s="102"/>
    </row>
    <row r="125" spans="1:8">
      <c r="A125" s="106"/>
      <c r="D125" s="35"/>
      <c r="E125" s="96"/>
      <c r="F125" s="100"/>
      <c r="G125" s="101"/>
      <c r="H125" s="102"/>
    </row>
    <row r="126" spans="1:8">
      <c r="A126" s="106"/>
      <c r="D126" s="35"/>
      <c r="E126" s="96"/>
      <c r="F126" s="100"/>
      <c r="G126" s="101"/>
      <c r="H126" s="102"/>
    </row>
    <row r="127" spans="1:8">
      <c r="A127" s="106"/>
      <c r="D127" s="35"/>
      <c r="E127" s="96"/>
      <c r="F127" s="100"/>
      <c r="G127" s="101"/>
      <c r="H127" s="102"/>
    </row>
    <row r="128" spans="1:8">
      <c r="A128" s="106"/>
      <c r="D128" s="35"/>
      <c r="E128" s="96"/>
      <c r="F128" s="100"/>
      <c r="G128" s="101"/>
      <c r="H128" s="102"/>
    </row>
    <row r="129" spans="1:8">
      <c r="A129" s="106"/>
      <c r="D129" s="35"/>
      <c r="E129" s="96"/>
      <c r="F129" s="100"/>
      <c r="G129" s="101"/>
      <c r="H129" s="102"/>
    </row>
    <row r="130" spans="1:8">
      <c r="A130" s="106"/>
      <c r="D130" s="35"/>
      <c r="E130" s="96"/>
      <c r="F130" s="100"/>
      <c r="G130" s="101"/>
      <c r="H130" s="102"/>
    </row>
    <row r="131" spans="1:8">
      <c r="A131" s="106"/>
      <c r="D131" s="35"/>
      <c r="E131" s="96"/>
      <c r="F131" s="100"/>
      <c r="G131" s="101"/>
      <c r="H131" s="102"/>
    </row>
    <row r="132" spans="1:8">
      <c r="A132" s="106"/>
      <c r="D132" s="35"/>
      <c r="E132" s="96"/>
      <c r="F132" s="100"/>
      <c r="G132" s="101"/>
      <c r="H132" s="102"/>
    </row>
    <row r="133" spans="1:8">
      <c r="A133" s="106"/>
      <c r="D133" s="35"/>
      <c r="E133" s="96"/>
      <c r="F133" s="100"/>
      <c r="G133" s="101"/>
      <c r="H133" s="102"/>
    </row>
    <row r="134" spans="1:8">
      <c r="A134" s="106"/>
      <c r="B134" s="58" t="s">
        <v>10</v>
      </c>
      <c r="C134" s="18"/>
      <c r="D134" s="26"/>
      <c r="E134" s="96"/>
      <c r="F134" s="100"/>
      <c r="G134" s="103"/>
      <c r="H134" s="104"/>
    </row>
    <row r="135" spans="1:8" ht="13.5" thickBot="1">
      <c r="A135" s="106"/>
      <c r="B135" s="58"/>
      <c r="C135" s="18"/>
      <c r="D135" s="26"/>
      <c r="E135" s="96"/>
      <c r="F135" s="100"/>
      <c r="G135" s="103"/>
      <c r="H135" s="104"/>
    </row>
    <row r="136" spans="1:8" ht="15.75" thickBot="1">
      <c r="A136" s="106" t="s">
        <v>19</v>
      </c>
      <c r="B136" s="57"/>
      <c r="C136" s="18"/>
      <c r="D136" s="26"/>
      <c r="E136" s="95"/>
      <c r="F136" s="100"/>
      <c r="G136" s="97" t="e">
        <f>RANK(E136,$E$6:$E$201,1)</f>
        <v>#N/A</v>
      </c>
      <c r="H136" s="98" t="s">
        <v>24</v>
      </c>
    </row>
    <row r="137" spans="1:8">
      <c r="A137" s="106"/>
      <c r="D137" s="35"/>
      <c r="E137" s="96"/>
      <c r="F137" s="100"/>
      <c r="G137" s="101"/>
      <c r="H137" s="102"/>
    </row>
    <row r="138" spans="1:8">
      <c r="A138" s="106"/>
      <c r="D138" s="35"/>
      <c r="E138" s="96"/>
      <c r="F138" s="100"/>
      <c r="G138" s="101"/>
      <c r="H138" s="102"/>
    </row>
    <row r="139" spans="1:8">
      <c r="A139" s="106"/>
      <c r="D139" s="35"/>
      <c r="E139" s="96"/>
      <c r="F139" s="100"/>
      <c r="G139" s="101"/>
      <c r="H139" s="102"/>
    </row>
    <row r="140" spans="1:8">
      <c r="A140" s="106"/>
      <c r="D140" s="35"/>
      <c r="E140" s="96"/>
      <c r="F140" s="100"/>
      <c r="G140" s="101"/>
      <c r="H140" s="102"/>
    </row>
    <row r="141" spans="1:8">
      <c r="A141" s="106"/>
      <c r="D141" s="35"/>
      <c r="E141" s="96"/>
      <c r="F141" s="100"/>
      <c r="G141" s="101"/>
      <c r="H141" s="102"/>
    </row>
    <row r="142" spans="1:8">
      <c r="A142" s="106"/>
      <c r="D142" s="35"/>
      <c r="E142" s="96"/>
      <c r="F142" s="100"/>
      <c r="G142" s="101"/>
      <c r="H142" s="102"/>
    </row>
    <row r="143" spans="1:8">
      <c r="A143" s="106"/>
      <c r="D143" s="35"/>
      <c r="E143" s="96"/>
      <c r="F143" s="100"/>
      <c r="G143" s="101"/>
      <c r="H143" s="102"/>
    </row>
    <row r="144" spans="1:8">
      <c r="A144" s="106"/>
      <c r="D144" s="35"/>
      <c r="E144" s="96"/>
      <c r="F144" s="100"/>
      <c r="G144" s="101"/>
      <c r="H144" s="102"/>
    </row>
    <row r="145" spans="1:8">
      <c r="A145" s="106"/>
      <c r="D145" s="35"/>
      <c r="E145" s="96"/>
      <c r="F145" s="100"/>
      <c r="G145" s="101"/>
      <c r="H145" s="102"/>
    </row>
    <row r="146" spans="1:8">
      <c r="A146" s="106"/>
      <c r="D146" s="35"/>
      <c r="E146" s="96"/>
      <c r="F146" s="100"/>
      <c r="G146" s="101"/>
      <c r="H146" s="102"/>
    </row>
    <row r="147" spans="1:8">
      <c r="A147" s="106"/>
      <c r="B147" s="58" t="s">
        <v>10</v>
      </c>
      <c r="C147" s="18"/>
      <c r="D147" s="26"/>
      <c r="E147" s="96"/>
      <c r="F147" s="100"/>
      <c r="G147" s="103"/>
      <c r="H147" s="104"/>
    </row>
    <row r="148" spans="1:8" ht="13.5" thickBot="1">
      <c r="A148" s="106"/>
      <c r="B148" s="55"/>
      <c r="C148" s="19"/>
      <c r="D148" s="35"/>
      <c r="E148" s="105"/>
      <c r="F148" s="3"/>
      <c r="G148" s="101"/>
      <c r="H148" s="102"/>
    </row>
    <row r="149" spans="1:8" ht="15.75" thickBot="1">
      <c r="A149" s="106" t="s">
        <v>20</v>
      </c>
      <c r="B149" s="57"/>
      <c r="C149" s="18"/>
      <c r="D149" s="26"/>
      <c r="E149" s="95"/>
      <c r="F149" s="100"/>
      <c r="G149" s="97" t="e">
        <f>RANK(E149,$E$6:$E$201,1)</f>
        <v>#N/A</v>
      </c>
      <c r="H149" s="98" t="s">
        <v>24</v>
      </c>
    </row>
    <row r="150" spans="1:8">
      <c r="A150" s="106"/>
      <c r="D150" s="35"/>
      <c r="E150" s="96"/>
      <c r="F150" s="100"/>
      <c r="G150" s="101"/>
      <c r="H150" s="102"/>
    </row>
    <row r="151" spans="1:8">
      <c r="A151" s="106"/>
      <c r="D151" s="35"/>
      <c r="E151" s="96"/>
      <c r="F151" s="100"/>
      <c r="G151" s="101"/>
      <c r="H151" s="102"/>
    </row>
    <row r="152" spans="1:8">
      <c r="A152" s="106"/>
      <c r="D152" s="35"/>
      <c r="E152" s="96"/>
      <c r="F152" s="100"/>
      <c r="G152" s="101"/>
      <c r="H152" s="102"/>
    </row>
    <row r="153" spans="1:8">
      <c r="A153" s="106"/>
      <c r="D153" s="35"/>
      <c r="E153" s="96"/>
      <c r="F153" s="100"/>
      <c r="G153" s="101"/>
      <c r="H153" s="102"/>
    </row>
    <row r="154" spans="1:8">
      <c r="A154" s="106"/>
      <c r="D154" s="35"/>
      <c r="E154" s="96"/>
      <c r="F154" s="100"/>
      <c r="G154" s="101"/>
      <c r="H154" s="102"/>
    </row>
    <row r="155" spans="1:8">
      <c r="A155" s="106"/>
      <c r="D155" s="35"/>
      <c r="E155" s="96"/>
      <c r="F155" s="100"/>
      <c r="G155" s="101"/>
      <c r="H155" s="102"/>
    </row>
    <row r="156" spans="1:8">
      <c r="A156" s="106"/>
      <c r="D156" s="35"/>
      <c r="E156" s="96"/>
      <c r="F156" s="100"/>
      <c r="G156" s="101"/>
      <c r="H156" s="102"/>
    </row>
    <row r="157" spans="1:8">
      <c r="A157" s="106"/>
      <c r="D157" s="35"/>
      <c r="E157" s="96"/>
      <c r="F157" s="100"/>
      <c r="G157" s="101"/>
      <c r="H157" s="102"/>
    </row>
    <row r="158" spans="1:8">
      <c r="A158" s="106"/>
      <c r="D158" s="35"/>
      <c r="E158" s="96"/>
      <c r="F158" s="100"/>
      <c r="G158" s="101"/>
      <c r="H158" s="102"/>
    </row>
    <row r="159" spans="1:8">
      <c r="A159" s="106"/>
      <c r="D159" s="35"/>
      <c r="E159" s="96"/>
      <c r="F159" s="100"/>
      <c r="G159" s="101"/>
      <c r="H159" s="102"/>
    </row>
    <row r="160" spans="1:8">
      <c r="A160" s="106"/>
      <c r="B160" s="58" t="s">
        <v>10</v>
      </c>
      <c r="C160" s="18"/>
      <c r="D160" s="26"/>
      <c r="E160" s="96"/>
      <c r="F160" s="100"/>
      <c r="G160" s="103"/>
      <c r="H160" s="104"/>
    </row>
    <row r="161" spans="1:8" ht="13.5" thickBot="1">
      <c r="A161" s="106"/>
      <c r="B161" s="55"/>
      <c r="C161" s="19"/>
      <c r="D161" s="35"/>
      <c r="E161" s="105"/>
      <c r="F161" s="3"/>
      <c r="G161" s="101"/>
      <c r="H161" s="102"/>
    </row>
    <row r="162" spans="1:8" ht="15.75" thickBot="1">
      <c r="A162" s="106" t="s">
        <v>21</v>
      </c>
      <c r="B162" s="57"/>
      <c r="C162" s="18"/>
      <c r="D162" s="26"/>
      <c r="E162" s="95"/>
      <c r="F162" s="100"/>
      <c r="G162" s="97" t="e">
        <f>RANK(E162,$E$6:$E$201,1)</f>
        <v>#N/A</v>
      </c>
      <c r="H162" s="98" t="s">
        <v>24</v>
      </c>
    </row>
    <row r="163" spans="1:8">
      <c r="A163" s="106"/>
      <c r="D163" s="35"/>
      <c r="E163" s="96"/>
      <c r="F163" s="100"/>
      <c r="G163" s="101"/>
      <c r="H163" s="102"/>
    </row>
    <row r="164" spans="1:8">
      <c r="A164" s="106"/>
      <c r="D164" s="35"/>
      <c r="E164" s="96"/>
      <c r="F164" s="100"/>
      <c r="G164" s="101"/>
      <c r="H164" s="102"/>
    </row>
    <row r="165" spans="1:8">
      <c r="A165" s="106"/>
      <c r="D165" s="35"/>
      <c r="E165" s="96"/>
      <c r="F165" s="100"/>
      <c r="G165" s="101"/>
      <c r="H165" s="102"/>
    </row>
    <row r="166" spans="1:8">
      <c r="A166" s="106"/>
      <c r="D166" s="35"/>
      <c r="E166" s="96"/>
      <c r="F166" s="100"/>
      <c r="G166" s="101"/>
      <c r="H166" s="102"/>
    </row>
    <row r="167" spans="1:8">
      <c r="A167" s="106"/>
      <c r="D167" s="35"/>
      <c r="E167" s="96"/>
      <c r="F167" s="100"/>
      <c r="G167" s="101"/>
      <c r="H167" s="102"/>
    </row>
    <row r="168" spans="1:8">
      <c r="A168" s="106"/>
      <c r="D168" s="35"/>
      <c r="E168" s="96"/>
      <c r="F168" s="100"/>
      <c r="G168" s="101"/>
      <c r="H168" s="102"/>
    </row>
    <row r="169" spans="1:8">
      <c r="A169" s="106"/>
      <c r="D169" s="35"/>
      <c r="E169" s="96"/>
      <c r="F169" s="100"/>
      <c r="G169" s="101"/>
      <c r="H169" s="102"/>
    </row>
    <row r="170" spans="1:8">
      <c r="A170" s="106"/>
      <c r="D170" s="35"/>
      <c r="E170" s="96"/>
      <c r="F170" s="100"/>
      <c r="G170" s="101"/>
      <c r="H170" s="102"/>
    </row>
    <row r="171" spans="1:8">
      <c r="A171" s="106"/>
      <c r="D171" s="35"/>
      <c r="E171" s="96"/>
      <c r="F171" s="100"/>
      <c r="G171" s="101"/>
      <c r="H171" s="102"/>
    </row>
    <row r="172" spans="1:8">
      <c r="A172" s="106"/>
      <c r="D172" s="35"/>
      <c r="E172" s="96"/>
      <c r="F172" s="100"/>
      <c r="G172" s="101"/>
      <c r="H172" s="102"/>
    </row>
    <row r="173" spans="1:8">
      <c r="A173" s="106"/>
      <c r="B173" s="58" t="s">
        <v>197</v>
      </c>
      <c r="C173" s="18"/>
      <c r="D173" s="26"/>
      <c r="E173" s="96"/>
      <c r="F173" s="100"/>
      <c r="G173" s="103"/>
      <c r="H173" s="104"/>
    </row>
    <row r="174" spans="1:8" ht="13.5" thickBot="1">
      <c r="A174" s="106"/>
      <c r="B174" s="55"/>
      <c r="C174" s="19"/>
      <c r="D174" s="35"/>
      <c r="E174" s="105"/>
      <c r="F174" s="3"/>
      <c r="G174" s="101"/>
      <c r="H174" s="102"/>
    </row>
    <row r="175" spans="1:8" ht="15.75" thickBot="1">
      <c r="A175" s="106" t="s">
        <v>22</v>
      </c>
      <c r="B175" s="57"/>
      <c r="C175" s="18"/>
      <c r="D175" s="26"/>
      <c r="E175" s="95"/>
      <c r="F175" s="100"/>
      <c r="G175" s="97" t="e">
        <f>RANK(E175,$E$6:$E$201,1)</f>
        <v>#N/A</v>
      </c>
      <c r="H175" s="98" t="s">
        <v>24</v>
      </c>
    </row>
    <row r="176" spans="1:8">
      <c r="A176" s="106"/>
      <c r="D176" s="35"/>
      <c r="E176" s="96"/>
      <c r="F176" s="100"/>
      <c r="G176" s="101"/>
      <c r="H176" s="102"/>
    </row>
    <row r="177" spans="1:8">
      <c r="A177" s="106"/>
      <c r="D177" s="35"/>
      <c r="E177" s="96"/>
      <c r="F177" s="100"/>
      <c r="G177" s="101"/>
      <c r="H177" s="102"/>
    </row>
    <row r="178" spans="1:8">
      <c r="A178" s="106"/>
      <c r="D178" s="35"/>
      <c r="E178" s="96"/>
      <c r="F178" s="100"/>
      <c r="G178" s="101"/>
      <c r="H178" s="102"/>
    </row>
    <row r="179" spans="1:8">
      <c r="A179" s="106"/>
      <c r="D179" s="35"/>
      <c r="E179" s="96"/>
      <c r="F179" s="100"/>
      <c r="G179" s="101"/>
      <c r="H179" s="102"/>
    </row>
    <row r="180" spans="1:8">
      <c r="A180" s="106"/>
      <c r="D180" s="35"/>
      <c r="E180" s="96"/>
      <c r="F180" s="100"/>
      <c r="G180" s="101"/>
      <c r="H180" s="102"/>
    </row>
    <row r="181" spans="1:8">
      <c r="A181" s="106"/>
      <c r="D181" s="35"/>
      <c r="E181" s="96"/>
      <c r="F181" s="100"/>
      <c r="G181" s="101"/>
      <c r="H181" s="102"/>
    </row>
    <row r="182" spans="1:8">
      <c r="A182" s="106"/>
      <c r="D182" s="35"/>
      <c r="E182" s="96"/>
      <c r="F182" s="100"/>
      <c r="G182" s="101"/>
      <c r="H182" s="102"/>
    </row>
    <row r="183" spans="1:8">
      <c r="A183" s="106"/>
      <c r="D183" s="35"/>
      <c r="E183" s="96"/>
      <c r="F183" s="100"/>
      <c r="G183" s="101"/>
      <c r="H183" s="102"/>
    </row>
    <row r="184" spans="1:8">
      <c r="A184" s="106"/>
      <c r="D184" s="35"/>
      <c r="E184" s="96"/>
      <c r="F184" s="100"/>
      <c r="G184" s="101"/>
      <c r="H184" s="102"/>
    </row>
    <row r="185" spans="1:8">
      <c r="A185" s="106"/>
      <c r="D185" s="35"/>
      <c r="E185" s="96"/>
      <c r="F185" s="100"/>
      <c r="G185" s="101"/>
      <c r="H185" s="102"/>
    </row>
    <row r="186" spans="1:8">
      <c r="A186" s="106"/>
      <c r="B186" s="58" t="s">
        <v>197</v>
      </c>
      <c r="C186" s="18"/>
      <c r="D186" s="26"/>
      <c r="E186" s="96"/>
      <c r="F186" s="100"/>
      <c r="G186" s="103"/>
      <c r="H186" s="104"/>
    </row>
    <row r="187" spans="1:8" ht="13.5" thickBot="1">
      <c r="A187" s="106"/>
      <c r="B187" s="55"/>
      <c r="C187" s="19"/>
      <c r="D187" s="35"/>
      <c r="E187" s="105"/>
      <c r="F187" s="3"/>
      <c r="G187" s="101"/>
      <c r="H187" s="102"/>
    </row>
    <row r="188" spans="1:8" ht="15.75" thickBot="1">
      <c r="A188" s="106" t="s">
        <v>23</v>
      </c>
      <c r="B188" s="57"/>
      <c r="C188" s="18"/>
      <c r="D188" s="35"/>
      <c r="E188" s="95"/>
      <c r="F188" s="3"/>
      <c r="G188" s="97" t="e">
        <f>RANK(E188,$E$6:$E$201,1)</f>
        <v>#N/A</v>
      </c>
      <c r="H188" s="98" t="s">
        <v>24</v>
      </c>
    </row>
    <row r="189" spans="1:8">
      <c r="D189" s="35"/>
      <c r="E189" s="105"/>
      <c r="F189" s="3"/>
      <c r="G189" s="101"/>
      <c r="H189" s="102"/>
    </row>
    <row r="190" spans="1:8">
      <c r="D190" s="35"/>
      <c r="E190" s="105"/>
      <c r="F190" s="3"/>
      <c r="G190" s="101"/>
      <c r="H190" s="102"/>
    </row>
    <row r="191" spans="1:8">
      <c r="D191" s="35"/>
      <c r="E191" s="105"/>
      <c r="F191" s="3"/>
      <c r="G191" s="101"/>
      <c r="H191" s="102"/>
    </row>
    <row r="192" spans="1:8">
      <c r="D192" s="35"/>
      <c r="E192" s="105"/>
      <c r="F192" s="3"/>
      <c r="G192" s="101"/>
      <c r="H192" s="102"/>
    </row>
    <row r="193" spans="1:8">
      <c r="D193" s="35"/>
      <c r="E193" s="105"/>
      <c r="F193" s="3"/>
      <c r="G193" s="101"/>
      <c r="H193" s="102"/>
    </row>
    <row r="194" spans="1:8">
      <c r="D194" s="35"/>
      <c r="E194" s="105"/>
      <c r="F194" s="3"/>
      <c r="G194" s="101"/>
      <c r="H194" s="102"/>
    </row>
    <row r="195" spans="1:8">
      <c r="D195" s="35"/>
      <c r="E195" s="105"/>
      <c r="F195" s="3"/>
      <c r="G195" s="101"/>
      <c r="H195" s="102"/>
    </row>
    <row r="196" spans="1:8">
      <c r="D196" s="35"/>
      <c r="E196" s="105"/>
      <c r="F196" s="3"/>
      <c r="G196" s="101"/>
      <c r="H196" s="102"/>
    </row>
    <row r="197" spans="1:8">
      <c r="D197" s="35"/>
      <c r="E197" s="105"/>
      <c r="F197" s="3"/>
      <c r="G197" s="101"/>
      <c r="H197" s="102"/>
    </row>
    <row r="198" spans="1:8">
      <c r="D198" s="35"/>
      <c r="E198" s="105"/>
      <c r="F198" s="3"/>
      <c r="G198" s="101"/>
      <c r="H198" s="102"/>
    </row>
    <row r="199" spans="1:8">
      <c r="B199" s="58" t="s">
        <v>197</v>
      </c>
      <c r="C199" s="19"/>
      <c r="D199" s="35"/>
      <c r="E199" s="105"/>
      <c r="F199" s="3"/>
      <c r="G199" s="101"/>
      <c r="H199" s="102"/>
    </row>
    <row r="200" spans="1:8" ht="13.5" thickBot="1">
      <c r="B200" s="55"/>
      <c r="C200" s="19"/>
      <c r="D200" s="35"/>
      <c r="E200" s="105"/>
      <c r="F200" s="3"/>
      <c r="G200" s="101"/>
      <c r="H200" s="102"/>
    </row>
    <row r="201" spans="1:8" ht="15.75" thickBot="1">
      <c r="A201" s="106" t="s">
        <v>29</v>
      </c>
      <c r="B201" s="57"/>
      <c r="C201" s="18"/>
      <c r="D201" s="35"/>
      <c r="E201" s="95"/>
      <c r="F201" s="3"/>
      <c r="G201" s="97" t="e">
        <f>RANK(E201,$E$6:$E$201,1)</f>
        <v>#N/A</v>
      </c>
      <c r="H201" s="98" t="s">
        <v>24</v>
      </c>
    </row>
    <row r="202" spans="1:8">
      <c r="D202" s="35"/>
      <c r="E202" s="105"/>
      <c r="F202" s="3"/>
      <c r="G202" s="102"/>
      <c r="H202" s="102"/>
    </row>
    <row r="203" spans="1:8">
      <c r="D203" s="35"/>
      <c r="E203" s="105"/>
      <c r="F203" s="3"/>
      <c r="G203" s="102"/>
      <c r="H203" s="102"/>
    </row>
    <row r="204" spans="1:8">
      <c r="D204" s="35"/>
      <c r="E204" s="105"/>
      <c r="F204" s="3"/>
      <c r="G204" s="102"/>
      <c r="H204" s="102"/>
    </row>
    <row r="205" spans="1:8">
      <c r="D205" s="35"/>
      <c r="E205" s="105"/>
      <c r="F205" s="3"/>
      <c r="G205" s="102"/>
      <c r="H205" s="102"/>
    </row>
    <row r="206" spans="1:8">
      <c r="D206" s="35"/>
      <c r="E206" s="105"/>
      <c r="F206" s="3"/>
      <c r="G206" s="102"/>
      <c r="H206" s="102"/>
    </row>
    <row r="207" spans="1:8">
      <c r="D207" s="35"/>
      <c r="E207" s="105"/>
      <c r="F207" s="3"/>
      <c r="G207" s="102"/>
      <c r="H207" s="102"/>
    </row>
    <row r="208" spans="1:8">
      <c r="D208" s="35"/>
      <c r="E208" s="105"/>
      <c r="F208" s="3"/>
      <c r="G208" s="102"/>
      <c r="H208" s="102"/>
    </row>
    <row r="209" spans="2:8">
      <c r="D209" s="35"/>
      <c r="E209" s="105"/>
      <c r="F209" s="3"/>
      <c r="G209" s="102"/>
      <c r="H209" s="102"/>
    </row>
    <row r="210" spans="2:8">
      <c r="D210" s="35"/>
      <c r="E210" s="105"/>
      <c r="F210" s="3"/>
      <c r="G210" s="102"/>
      <c r="H210" s="102"/>
    </row>
    <row r="211" spans="2:8">
      <c r="D211" s="35"/>
      <c r="E211" s="105"/>
      <c r="F211" s="3"/>
      <c r="G211" s="102"/>
      <c r="H211" s="102"/>
    </row>
    <row r="212" spans="2:8">
      <c r="B212" s="58" t="s">
        <v>197</v>
      </c>
      <c r="C212" s="19"/>
      <c r="D212" s="35"/>
      <c r="E212" s="105"/>
      <c r="F212" s="3"/>
      <c r="G212" s="102"/>
      <c r="H212" s="102"/>
    </row>
  </sheetData>
  <sheetProtection algorithmName="SHA-512" hashValue="4D8x+AI0mIndK2lcbtCZgAgelHwv+7GBgkH+vcd/pFkuq1cRRE3AGNJHG5d4hLdy67F1/T8vkNyTKVzwtZ1PaQ==" saltValue="XPyYUrzpd3TDyIRZnF6Jtg==" spinCount="100000" sheet="1" objects="1" scenarios="1"/>
  <mergeCells count="3">
    <mergeCell ref="A1:H1"/>
    <mergeCell ref="A2:H2"/>
    <mergeCell ref="G3:H4"/>
  </mergeCells>
  <conditionalFormatting sqref="C1 C3:C6 C212:C1048576">
    <cfRule type="cellIs" dxfId="56" priority="1" operator="between">
      <formula>2009</formula>
      <formula>2012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Header xml:space="preserve">&amp;C 2024/2025. TANÉVI ATLÉTIKA DIÁKOLIMPIA®
ÜGYESSÉGI ÉS VÁLTÓFUTÓ CSAPATBAJNOKSÁG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D26"/>
  <sheetViews>
    <sheetView view="pageBreakPreview" zoomScaleNormal="100" zoomScaleSheetLayoutView="100" workbookViewId="0">
      <selection activeCell="E11" sqref="E11"/>
    </sheetView>
  </sheetViews>
  <sheetFormatPr defaultColWidth="8.85546875" defaultRowHeight="12.75"/>
  <cols>
    <col min="2" max="2" width="21" customWidth="1"/>
    <col min="3" max="3" width="81.5703125" customWidth="1"/>
    <col min="4" max="4" width="15" customWidth="1"/>
  </cols>
  <sheetData>
    <row r="1" spans="1:4" s="107" customFormat="1" ht="42" customHeight="1">
      <c r="A1" s="136" t="str">
        <f>'34kcs FIÚ_LÁNY 10x200 m  váltó'!A1:H1</f>
        <v>10 X 200 m-es VÁLTÓFUTÁS (vegyesváltó: 5 fiú-5 lányversenyző)</v>
      </c>
      <c r="B1" s="136"/>
      <c r="C1" s="136"/>
      <c r="D1" s="136"/>
    </row>
    <row r="2" spans="1:4">
      <c r="A2" s="61"/>
      <c r="B2" s="61" t="s">
        <v>14</v>
      </c>
      <c r="C2" s="61" t="s">
        <v>15</v>
      </c>
      <c r="D2" s="61" t="s">
        <v>16</v>
      </c>
    </row>
    <row r="3" spans="1:4">
      <c r="A3" s="62" t="s">
        <v>0</v>
      </c>
      <c r="B3" s="63" t="str">
        <f>'34kcs FIÚ_LÁNY 10x200 m  váltó'!C58</f>
        <v>Bonyhád</v>
      </c>
      <c r="C3" s="69" t="str">
        <f>'34kcs FIÚ_LÁNY 10x200 m  váltó'!B58</f>
        <v>Bonyhádi Általános Iskola</v>
      </c>
      <c r="D3" s="108">
        <f>'34kcs FIÚ_LÁNY 10x200 m  váltó'!E58</f>
        <v>3.4317129629629628E-3</v>
      </c>
    </row>
    <row r="4" spans="1:4">
      <c r="A4" s="62" t="s">
        <v>1</v>
      </c>
      <c r="B4" s="63" t="str">
        <f>'34kcs FIÚ_LÁNY 10x200 m  váltó'!C71</f>
        <v>Bonyhád</v>
      </c>
      <c r="C4" s="69" t="str">
        <f>'34kcs FIÚ_LÁNY 10x200 m  váltó'!B71</f>
        <v>Petőfi S. Evang. Gimn. Áltaalános Iskola</v>
      </c>
      <c r="D4" s="108">
        <f>'34kcs FIÚ_LÁNY 10x200 m  váltó'!E71</f>
        <v>3.4594907407407404E-3</v>
      </c>
    </row>
    <row r="5" spans="1:4">
      <c r="A5" s="62" t="s">
        <v>2</v>
      </c>
      <c r="B5" s="63" t="str">
        <f>'34kcs FIÚ_LÁNY 10x200 m  váltó'!C19</f>
        <v>Dombóvár</v>
      </c>
      <c r="C5" s="69" t="str">
        <f>'34kcs FIÚ_LÁNY 10x200 m  váltó'!B19</f>
        <v>Szent Orsolya Bencés Általános Iskola</v>
      </c>
      <c r="D5" s="108">
        <f>'34kcs FIÚ_LÁNY 10x200 m  váltó'!E19</f>
        <v>3.5196759259259261E-3</v>
      </c>
    </row>
    <row r="6" spans="1:4">
      <c r="A6" s="62" t="s">
        <v>3</v>
      </c>
      <c r="B6" s="63" t="str">
        <f>'34kcs FIÚ_LÁNY 10x200 m  váltó'!C6</f>
        <v>Szekszárd</v>
      </c>
      <c r="C6" s="69" t="str">
        <f>'34kcs FIÚ_LÁNY 10x200 m  váltó'!B6</f>
        <v>Szekszárdi Baka István Általános Iskola</v>
      </c>
      <c r="D6" s="108">
        <f>'34kcs FIÚ_LÁNY 10x200 m  váltó'!E6</f>
        <v>3.6249999999999998E-3</v>
      </c>
    </row>
    <row r="7" spans="1:4">
      <c r="A7" s="62" t="s">
        <v>4</v>
      </c>
      <c r="B7" s="63" t="str">
        <f>'34kcs FIÚ_LÁNY 10x200 m  váltó'!C84</f>
        <v>Szekszárd</v>
      </c>
      <c r="C7" s="69" t="str">
        <f>'34kcs FIÚ_LÁNY 10x200 m  váltó'!B84</f>
        <v>Szekszárdi Garay János Gimnázium</v>
      </c>
      <c r="D7" s="108">
        <f>'34kcs FIÚ_LÁNY 10x200 m  váltó'!E84</f>
        <v>3.7187500000000003E-3</v>
      </c>
    </row>
    <row r="8" spans="1:4">
      <c r="A8" s="62" t="s">
        <v>5</v>
      </c>
      <c r="B8" s="63" t="str">
        <f>'34kcs FIÚ_LÁNY 10x200 m  váltó'!C32</f>
        <v>Őcsény</v>
      </c>
      <c r="C8" s="69" t="str">
        <f>'34kcs FIÚ_LÁNY 10x200 m  váltó'!B32</f>
        <v>Őcsényi Perczel Mór Általános Iskola</v>
      </c>
      <c r="D8" s="108">
        <f>'34kcs FIÚ_LÁNY 10x200 m  váltó'!E32</f>
        <v>3.7928240740740739E-3</v>
      </c>
    </row>
    <row r="9" spans="1:4">
      <c r="A9" s="62" t="s">
        <v>6</v>
      </c>
      <c r="B9" s="63">
        <f>'34kcs FIÚ_LÁNY 10x200 m  váltó'!C45</f>
        <v>0</v>
      </c>
      <c r="C9" s="69">
        <f>'34kcs FIÚ_LÁNY 10x200 m  váltó'!B45</f>
        <v>0</v>
      </c>
      <c r="D9" s="108">
        <f>'34kcs FIÚ_LÁNY 10x200 m  váltó'!E45</f>
        <v>4.1666666666666666E-3</v>
      </c>
    </row>
    <row r="10" spans="1:4">
      <c r="A10" s="62" t="s">
        <v>7</v>
      </c>
      <c r="B10" s="63">
        <f>'34kcs FIÚ_LÁNY 10x200 m  váltó'!C97</f>
        <v>0</v>
      </c>
      <c r="C10" s="69">
        <f>'34kcs FIÚ_LÁNY 10x200 m  váltó'!B97</f>
        <v>0</v>
      </c>
      <c r="D10" s="108">
        <f>'34kcs FIÚ_LÁNY 10x200 m  váltó'!E97</f>
        <v>0</v>
      </c>
    </row>
    <row r="11" spans="1:4">
      <c r="A11" s="62" t="s">
        <v>17</v>
      </c>
      <c r="B11" s="63">
        <f>'34kcs FIÚ_LÁNY 10x200 m  váltó'!C110</f>
        <v>0</v>
      </c>
      <c r="C11" s="69">
        <f>'34kcs FIÚ_LÁNY 10x200 m  váltó'!B110</f>
        <v>0</v>
      </c>
      <c r="D11" s="108">
        <f>'34kcs FIÚ_LÁNY 10x200 m  váltó'!E110</f>
        <v>0</v>
      </c>
    </row>
    <row r="12" spans="1:4">
      <c r="A12" s="62" t="s">
        <v>18</v>
      </c>
      <c r="B12" s="63">
        <f>'34kcs FIÚ_LÁNY 10x200 m  váltó'!C123</f>
        <v>0</v>
      </c>
      <c r="C12" s="69">
        <f>'34kcs FIÚ_LÁNY 10x200 m  váltó'!B123</f>
        <v>0</v>
      </c>
      <c r="D12" s="108">
        <f>'34kcs FIÚ_LÁNY 10x200 m  váltó'!E123</f>
        <v>0</v>
      </c>
    </row>
    <row r="13" spans="1:4">
      <c r="A13" s="62" t="s">
        <v>19</v>
      </c>
      <c r="B13" s="63">
        <f>'34kcs FIÚ_LÁNY 10x200 m  váltó'!C136</f>
        <v>0</v>
      </c>
      <c r="C13" s="69">
        <f>'34kcs FIÚ_LÁNY 10x200 m  váltó'!B136</f>
        <v>0</v>
      </c>
      <c r="D13" s="108">
        <f>'34kcs FIÚ_LÁNY 10x200 m  váltó'!E136</f>
        <v>0</v>
      </c>
    </row>
    <row r="14" spans="1:4">
      <c r="A14" s="62" t="s">
        <v>20</v>
      </c>
      <c r="B14" s="63">
        <f>'34kcs FIÚ_LÁNY 10x200 m  váltó'!C149</f>
        <v>0</v>
      </c>
      <c r="C14" s="69">
        <f>'34kcs FIÚ_LÁNY 10x200 m  váltó'!B149</f>
        <v>0</v>
      </c>
      <c r="D14" s="108">
        <f>'34kcs FIÚ_LÁNY 10x200 m  váltó'!E149</f>
        <v>0</v>
      </c>
    </row>
    <row r="15" spans="1:4">
      <c r="A15" s="62" t="s">
        <v>21</v>
      </c>
      <c r="B15" s="63">
        <f>'34kcs FIÚ_LÁNY 10x200 m  váltó'!C162</f>
        <v>0</v>
      </c>
      <c r="C15" s="69">
        <f>'34kcs FIÚ_LÁNY 10x200 m  váltó'!B162</f>
        <v>0</v>
      </c>
      <c r="D15" s="108">
        <f>'34kcs FIÚ_LÁNY 10x200 m  váltó'!E162</f>
        <v>0</v>
      </c>
    </row>
    <row r="16" spans="1:4">
      <c r="A16" s="62" t="s">
        <v>22</v>
      </c>
      <c r="B16" s="63">
        <f>'34kcs FIÚ_LÁNY 10x200 m  váltó'!C175</f>
        <v>0</v>
      </c>
      <c r="C16" s="69">
        <f>'34kcs FIÚ_LÁNY 10x200 m  váltó'!B175</f>
        <v>0</v>
      </c>
      <c r="D16" s="108">
        <f>'34kcs FIÚ_LÁNY 10x200 m  váltó'!E175</f>
        <v>0</v>
      </c>
    </row>
    <row r="17" spans="1:4">
      <c r="A17" s="62" t="s">
        <v>23</v>
      </c>
      <c r="B17" s="63">
        <f>'34kcs FIÚ_LÁNY 10x200 m  váltó'!C188</f>
        <v>0</v>
      </c>
      <c r="C17" s="69">
        <f>'34kcs FIÚ_LÁNY 10x200 m  váltó'!B188</f>
        <v>0</v>
      </c>
      <c r="D17" s="108">
        <f>'34kcs FIÚ_LÁNY 10x200 m  váltó'!E188</f>
        <v>0</v>
      </c>
    </row>
    <row r="18" spans="1:4">
      <c r="A18" s="62" t="s">
        <v>29</v>
      </c>
      <c r="B18" s="63">
        <f>'34kcs FIÚ_LÁNY 10x200 m  váltó'!C201</f>
        <v>0</v>
      </c>
      <c r="C18" s="69">
        <f>'34kcs FIÚ_LÁNY 10x200 m  váltó'!B201</f>
        <v>0</v>
      </c>
      <c r="D18" s="108">
        <f>'34kcs FIÚ_LÁNY 10x200 m  váltó'!E201</f>
        <v>0</v>
      </c>
    </row>
    <row r="20" spans="1:4" ht="17.25" customHeight="1">
      <c r="B20" s="109" t="str">
        <f>[4]Fedlap!A23</f>
        <v>Szekszárd, Atlétika Centrum</v>
      </c>
      <c r="C20" s="110">
        <f>[4]Fedlap!A26</f>
        <v>45552</v>
      </c>
    </row>
    <row r="23" spans="1:4">
      <c r="A23" s="84" t="s">
        <v>49</v>
      </c>
    </row>
    <row r="25" spans="1:4">
      <c r="A25" t="s">
        <v>25</v>
      </c>
    </row>
    <row r="26" spans="1:4">
      <c r="A26" t="s">
        <v>26</v>
      </c>
    </row>
  </sheetData>
  <sortState ref="B3:D9">
    <sortCondition ref="D3:D9"/>
  </sortState>
  <mergeCells count="1">
    <mergeCell ref="A1:D1"/>
  </mergeCells>
  <pageMargins left="0.7" right="0.7" top="0.75" bottom="0.75" header="0.3" footer="0.3"/>
  <pageSetup paperSize="9" orientation="landscape" r:id="rId1"/>
  <headerFooter>
    <oddHeader xml:space="preserve">&amp;C&amp;"Arial CE,Félkövér"&amp;11 2024/2025.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topLeftCell="A15" zoomScaleNormal="100" zoomScalePageLayoutView="85" workbookViewId="0">
      <selection activeCell="B32" sqref="B32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39</v>
      </c>
      <c r="B1" s="127"/>
      <c r="C1" s="127" t="s">
        <v>40</v>
      </c>
      <c r="D1" s="127"/>
      <c r="E1" s="127" t="s">
        <v>43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74</v>
      </c>
      <c r="C6" s="18" t="s">
        <v>75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1.1375000000000002</v>
      </c>
      <c r="M6" s="72"/>
      <c r="N6" s="73">
        <f>RANK(L6,'LÁNY magas sorrend'!$D$3:$D$22)</f>
        <v>4</v>
      </c>
      <c r="O6" s="74" t="s">
        <v>24</v>
      </c>
    </row>
    <row r="7" spans="1:15" ht="15">
      <c r="B7" s="55" t="s">
        <v>198</v>
      </c>
      <c r="C7" s="86">
        <v>2012</v>
      </c>
      <c r="D7" s="35">
        <v>1.1499999999999999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1.1499999999999999</v>
      </c>
      <c r="L7" s="75"/>
      <c r="M7" s="72"/>
      <c r="N7" s="76"/>
      <c r="O7" s="77"/>
    </row>
    <row r="8" spans="1:15" ht="15">
      <c r="B8" s="55" t="s">
        <v>185</v>
      </c>
      <c r="C8" s="86">
        <v>2011</v>
      </c>
      <c r="D8" s="35">
        <v>1.1499999999999999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 t="shared" ref="J8:J71" si="0">MAX(D8:I8)</f>
        <v>1.1499999999999999</v>
      </c>
      <c r="L8" s="75"/>
      <c r="M8" s="72"/>
      <c r="N8" s="76"/>
      <c r="O8" s="77"/>
    </row>
    <row r="9" spans="1:15" ht="15">
      <c r="B9" s="55" t="s">
        <v>199</v>
      </c>
      <c r="C9" s="86">
        <v>2012</v>
      </c>
      <c r="D9" s="35">
        <v>1.1499999999999999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 t="shared" si="0"/>
        <v>1.1499999999999999</v>
      </c>
      <c r="L9" s="75"/>
      <c r="M9" s="72"/>
      <c r="N9" s="76"/>
      <c r="O9" s="77"/>
    </row>
    <row r="10" spans="1:15" ht="15">
      <c r="B10" s="55" t="s">
        <v>200</v>
      </c>
      <c r="C10" s="86">
        <v>2011</v>
      </c>
      <c r="D10" s="35">
        <v>1.1000000000000001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 t="shared" si="0"/>
        <v>1.1000000000000001</v>
      </c>
      <c r="L10" s="75"/>
      <c r="M10" s="72"/>
      <c r="N10" s="76"/>
      <c r="O10" s="77"/>
    </row>
    <row r="11" spans="1:15" ht="15">
      <c r="B11" s="55" t="s">
        <v>186</v>
      </c>
      <c r="C11" s="86">
        <v>2011</v>
      </c>
      <c r="D11" s="35">
        <v>1.1000000000000001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 t="shared" si="0"/>
        <v>1.1000000000000001</v>
      </c>
      <c r="L11" s="75"/>
      <c r="M11" s="72"/>
      <c r="N11" s="76"/>
      <c r="O11" s="77"/>
    </row>
    <row r="12" spans="1:15" ht="15">
      <c r="B12" s="58" t="s">
        <v>81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15.75" thickBot="1">
      <c r="A14" s="33" t="s">
        <v>1</v>
      </c>
      <c r="B14" s="57" t="s">
        <v>82</v>
      </c>
      <c r="C14" s="18" t="s">
        <v>83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1.25</v>
      </c>
      <c r="M14" s="72"/>
      <c r="N14" s="73">
        <f>RANK(L14,'LÁNY magas sorrend'!$D$3:$D$22)</f>
        <v>1</v>
      </c>
      <c r="O14" s="74" t="s">
        <v>24</v>
      </c>
    </row>
    <row r="15" spans="1:15" ht="15">
      <c r="B15" s="59" t="s">
        <v>192</v>
      </c>
      <c r="C15" s="87">
        <v>2010</v>
      </c>
      <c r="D15" s="35">
        <v>1.3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 t="shared" si="0"/>
        <v>1.3</v>
      </c>
      <c r="L15" s="75"/>
      <c r="M15" s="72"/>
      <c r="N15" s="76"/>
      <c r="O15" s="77"/>
    </row>
    <row r="16" spans="1:15" ht="15">
      <c r="B16" s="59" t="s">
        <v>193</v>
      </c>
      <c r="C16" s="87">
        <v>2010</v>
      </c>
      <c r="D16" s="35">
        <v>1.25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 t="shared" si="0"/>
        <v>1.25</v>
      </c>
      <c r="L16" s="75"/>
      <c r="M16" s="72"/>
      <c r="N16" s="76"/>
      <c r="O16" s="77"/>
    </row>
    <row r="17" spans="1:19" ht="15">
      <c r="B17" s="59" t="s">
        <v>223</v>
      </c>
      <c r="C17" s="87">
        <v>2011</v>
      </c>
      <c r="D17" s="35">
        <v>1.1499999999999999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 t="shared" si="0"/>
        <v>1.1499999999999999</v>
      </c>
      <c r="L17" s="75"/>
      <c r="M17" s="72"/>
      <c r="N17" s="76"/>
      <c r="O17" s="77"/>
    </row>
    <row r="18" spans="1:19" ht="15">
      <c r="B18" s="59" t="s">
        <v>195</v>
      </c>
      <c r="C18" s="87">
        <v>2011</v>
      </c>
      <c r="D18" s="35">
        <v>1.3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 t="shared" si="0"/>
        <v>1.3</v>
      </c>
      <c r="L18" s="75"/>
      <c r="M18" s="72"/>
      <c r="N18" s="76"/>
      <c r="O18" s="77"/>
    </row>
    <row r="19" spans="1:19" ht="15">
      <c r="B19" s="59" t="s">
        <v>201</v>
      </c>
      <c r="C19" s="87">
        <v>2011</v>
      </c>
      <c r="D19" s="35">
        <v>1.1499999999999999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 t="shared" si="0"/>
        <v>1.1499999999999999</v>
      </c>
      <c r="L19" s="75"/>
      <c r="M19" s="72"/>
      <c r="N19" s="76"/>
      <c r="O19" s="77"/>
    </row>
    <row r="20" spans="1:19" ht="15">
      <c r="B20" s="58" t="s">
        <v>115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277</v>
      </c>
      <c r="C22" s="18" t="s">
        <v>278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1.2249999999999999</v>
      </c>
      <c r="M22" s="72"/>
      <c r="N22" s="73">
        <f>RANK(L22,'LÁNY magas sorrend'!$D$3:$D$22)</f>
        <v>2</v>
      </c>
      <c r="O22" s="78" t="s">
        <v>24</v>
      </c>
    </row>
    <row r="23" spans="1:19" ht="15">
      <c r="B23" s="55" t="s">
        <v>279</v>
      </c>
      <c r="C23" s="19">
        <v>2011</v>
      </c>
      <c r="D23" s="35">
        <v>1.2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 t="shared" si="0"/>
        <v>1.2</v>
      </c>
      <c r="L23" s="75"/>
      <c r="M23" s="72"/>
      <c r="N23" s="76"/>
      <c r="O23" s="77"/>
    </row>
    <row r="24" spans="1:19" ht="15">
      <c r="B24" s="55" t="s">
        <v>280</v>
      </c>
      <c r="C24" s="19">
        <v>2012</v>
      </c>
      <c r="D24" s="35">
        <v>1.05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 t="shared" si="0"/>
        <v>1.05</v>
      </c>
      <c r="L24" s="75"/>
      <c r="M24" s="72"/>
      <c r="N24" s="76"/>
      <c r="O24" s="77"/>
    </row>
    <row r="25" spans="1:19" ht="15">
      <c r="B25" s="55" t="s">
        <v>281</v>
      </c>
      <c r="C25" s="19">
        <v>2010</v>
      </c>
      <c r="D25" s="35">
        <v>1.35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 t="shared" si="0"/>
        <v>1.35</v>
      </c>
      <c r="L25" s="75"/>
      <c r="M25" s="72"/>
      <c r="N25" s="76"/>
      <c r="O25" s="77"/>
    </row>
    <row r="26" spans="1:19" ht="15">
      <c r="B26" s="55" t="s">
        <v>282</v>
      </c>
      <c r="C26" s="19">
        <v>2010</v>
      </c>
      <c r="D26" s="35">
        <v>1.2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 t="shared" si="0"/>
        <v>1.2</v>
      </c>
      <c r="L26" s="75"/>
      <c r="M26" s="72"/>
      <c r="N26" s="76"/>
      <c r="O26" s="77"/>
    </row>
    <row r="27" spans="1:19" ht="15">
      <c r="B27" s="55" t="s">
        <v>283</v>
      </c>
      <c r="C27" s="19">
        <v>2011</v>
      </c>
      <c r="D27" s="35">
        <v>1.1499999999999999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 t="shared" si="0"/>
        <v>1.1499999999999999</v>
      </c>
      <c r="L27" s="75"/>
      <c r="M27" s="72"/>
      <c r="N27" s="76"/>
      <c r="O27" s="77"/>
    </row>
    <row r="28" spans="1:19" ht="15">
      <c r="B28" s="58" t="s">
        <v>284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285</v>
      </c>
      <c r="C30" s="18" t="s">
        <v>61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1.1625000000000001</v>
      </c>
      <c r="M30" s="72"/>
      <c r="N30" s="73">
        <f>RANK(L30,'LÁNY magas sorrend'!$D$3:$D$22)</f>
        <v>3</v>
      </c>
      <c r="O30" s="78" t="s">
        <v>24</v>
      </c>
      <c r="S30" s="36"/>
    </row>
    <row r="31" spans="1:19" ht="15">
      <c r="B31" s="55" t="s">
        <v>286</v>
      </c>
      <c r="C31" s="19">
        <v>2010</v>
      </c>
      <c r="D31" s="35">
        <v>1.1000000000000001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 t="shared" si="0"/>
        <v>1.1000000000000001</v>
      </c>
      <c r="L31" s="75"/>
      <c r="M31" s="72"/>
      <c r="N31" s="76"/>
      <c r="O31" s="77"/>
    </row>
    <row r="32" spans="1:19" ht="15">
      <c r="B32" s="55" t="s">
        <v>287</v>
      </c>
      <c r="C32" s="19">
        <v>2010</v>
      </c>
      <c r="D32" s="35">
        <v>1.1000000000000001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 t="shared" si="0"/>
        <v>1.1000000000000001</v>
      </c>
      <c r="L32" s="75"/>
      <c r="M32" s="72"/>
      <c r="N32" s="76"/>
      <c r="O32" s="77"/>
    </row>
    <row r="33" spans="1:15" ht="15">
      <c r="B33" s="55" t="s">
        <v>288</v>
      </c>
      <c r="C33" s="19">
        <v>2010</v>
      </c>
      <c r="D33" s="35">
        <v>1.1499999999999999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 t="shared" si="0"/>
        <v>1.1499999999999999</v>
      </c>
      <c r="L33" s="75"/>
      <c r="M33" s="72"/>
      <c r="N33" s="76"/>
      <c r="O33" s="77"/>
    </row>
    <row r="34" spans="1:15" ht="15">
      <c r="B34" s="55" t="s">
        <v>289</v>
      </c>
      <c r="C34" s="19">
        <v>2010</v>
      </c>
      <c r="D34" s="35">
        <v>1.2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 t="shared" si="0"/>
        <v>1.2</v>
      </c>
      <c r="L34" s="75"/>
      <c r="M34" s="72"/>
      <c r="N34" s="76"/>
      <c r="O34" s="77"/>
    </row>
    <row r="35" spans="1:15" ht="15">
      <c r="B35" s="55" t="s">
        <v>290</v>
      </c>
      <c r="C35" s="19">
        <v>2011</v>
      </c>
      <c r="D35" s="35">
        <v>1.2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 t="shared" si="0"/>
        <v>1.2</v>
      </c>
      <c r="L35" s="75"/>
      <c r="M35" s="72"/>
      <c r="N35" s="76"/>
      <c r="O35" s="77"/>
    </row>
    <row r="36" spans="1:15" ht="15">
      <c r="B36" s="58" t="s">
        <v>10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0</v>
      </c>
      <c r="M38" s="72"/>
      <c r="N38" s="73">
        <f>RANK(L38,'LÁNY magas sorrend'!$D$3:$D$22)</f>
        <v>5</v>
      </c>
      <c r="O38" s="78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 t="shared" si="0"/>
        <v>0</v>
      </c>
      <c r="L39" s="75"/>
      <c r="M39" s="72"/>
      <c r="N39" s="76"/>
      <c r="O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 t="shared" si="0"/>
        <v>0</v>
      </c>
      <c r="L40" s="75"/>
      <c r="M40" s="72"/>
      <c r="N40" s="76"/>
      <c r="O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 t="shared" si="0"/>
        <v>0</v>
      </c>
      <c r="L41" s="75"/>
      <c r="M41" s="72"/>
      <c r="N41" s="76"/>
      <c r="O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 t="shared" si="0"/>
        <v>0</v>
      </c>
      <c r="L42" s="75"/>
      <c r="M42" s="72"/>
      <c r="N42" s="76"/>
      <c r="O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 t="shared" si="0"/>
        <v>0</v>
      </c>
      <c r="L43" s="75"/>
      <c r="M43" s="72"/>
      <c r="N43" s="76"/>
      <c r="O43" s="77"/>
    </row>
    <row r="44" spans="1:15" ht="15">
      <c r="B44" s="58" t="s">
        <v>10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0</v>
      </c>
      <c r="M46" s="72"/>
      <c r="N46" s="73">
        <f>RANK(L46,'LÁNY magas sorrend'!$D$3:$D$22)</f>
        <v>5</v>
      </c>
      <c r="O46" s="78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 t="shared" si="0"/>
        <v>0</v>
      </c>
      <c r="L47" s="75"/>
      <c r="M47" s="72"/>
      <c r="N47" s="76"/>
      <c r="O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 t="shared" si="0"/>
        <v>0</v>
      </c>
      <c r="L48" s="75"/>
      <c r="M48" s="72"/>
      <c r="N48" s="76"/>
      <c r="O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 t="shared" si="0"/>
        <v>0</v>
      </c>
      <c r="L49" s="75"/>
      <c r="M49" s="72"/>
      <c r="N49" s="76"/>
      <c r="O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 t="shared" si="0"/>
        <v>0</v>
      </c>
      <c r="L50" s="75"/>
      <c r="M50" s="72"/>
      <c r="N50" s="76"/>
      <c r="O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 t="shared" si="0"/>
        <v>0</v>
      </c>
      <c r="L51" s="75"/>
      <c r="M51" s="72"/>
      <c r="N51" s="76"/>
      <c r="O51" s="77"/>
    </row>
    <row r="52" spans="1:15" ht="15">
      <c r="B52" s="58" t="s">
        <v>10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0</v>
      </c>
      <c r="M54" s="72"/>
      <c r="N54" s="73">
        <f>RANK(L54,'LÁNY magas sorrend'!$D$3:$D$22)</f>
        <v>5</v>
      </c>
      <c r="O54" s="78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 t="shared" si="0"/>
        <v>0</v>
      </c>
      <c r="L55" s="75"/>
      <c r="M55" s="72"/>
      <c r="N55" s="76"/>
      <c r="O55" s="79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 t="shared" si="0"/>
        <v>0</v>
      </c>
      <c r="L56" s="75"/>
      <c r="M56" s="72"/>
      <c r="N56" s="76"/>
      <c r="O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 t="shared" si="0"/>
        <v>0</v>
      </c>
      <c r="L57" s="75"/>
      <c r="M57" s="72"/>
      <c r="N57" s="76"/>
      <c r="O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 t="shared" si="0"/>
        <v>0</v>
      </c>
      <c r="L58" s="75"/>
      <c r="M58" s="72"/>
      <c r="N58" s="76"/>
      <c r="O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 t="shared" si="0"/>
        <v>0</v>
      </c>
      <c r="L59" s="75"/>
      <c r="M59" s="72"/>
      <c r="N59" s="76"/>
      <c r="O59" s="77"/>
    </row>
    <row r="60" spans="1:15" ht="15">
      <c r="B60" s="58" t="s">
        <v>10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0</v>
      </c>
      <c r="M62" s="72"/>
      <c r="N62" s="73">
        <f>RANK(L62,'LÁNY magas sorrend'!$D$3:$D$22)</f>
        <v>5</v>
      </c>
      <c r="O62" s="78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 t="shared" si="0"/>
        <v>0</v>
      </c>
      <c r="L63" s="75"/>
      <c r="M63" s="72"/>
      <c r="N63" s="76"/>
      <c r="O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 t="shared" si="0"/>
        <v>0</v>
      </c>
      <c r="L64" s="75"/>
      <c r="M64" s="72"/>
      <c r="N64" s="76"/>
      <c r="O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 t="shared" si="0"/>
        <v>0</v>
      </c>
      <c r="L65" s="75"/>
      <c r="M65" s="72"/>
      <c r="N65" s="76"/>
      <c r="O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 t="shared" si="0"/>
        <v>0</v>
      </c>
      <c r="L66" s="75"/>
      <c r="M66" s="72"/>
      <c r="N66" s="76"/>
      <c r="O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 t="shared" si="0"/>
        <v>0</v>
      </c>
      <c r="L67" s="75"/>
      <c r="M67" s="72"/>
      <c r="N67" s="76"/>
      <c r="O67" s="77"/>
    </row>
    <row r="68" spans="1:15" ht="15">
      <c r="B68" s="58" t="s">
        <v>10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/>
      <c r="C70" s="18"/>
      <c r="D70" s="18"/>
      <c r="E70" s="18"/>
      <c r="F70" s="18"/>
      <c r="G70" s="18"/>
      <c r="H70" s="18"/>
      <c r="I70" s="18"/>
      <c r="K70" s="70"/>
      <c r="L70" s="71">
        <f>(SUM(J71:J75)-MIN(J71:J75))/4</f>
        <v>0</v>
      </c>
      <c r="M70" s="72"/>
      <c r="N70" s="73">
        <f>RANK(L70,'LÁNY magas sorrend'!$D$3:$D$22)</f>
        <v>5</v>
      </c>
      <c r="O70" s="78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 t="shared" si="0"/>
        <v>0</v>
      </c>
      <c r="L71" s="75"/>
      <c r="M71" s="72"/>
      <c r="N71" s="76"/>
      <c r="O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 t="shared" ref="J72:J123" si="1">MAX(D72:I72)</f>
        <v>0</v>
      </c>
      <c r="K72" s="27"/>
      <c r="L72" s="75"/>
      <c r="M72" s="72"/>
      <c r="N72" s="76"/>
      <c r="O72" s="77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 t="shared" si="1"/>
        <v>0</v>
      </c>
      <c r="K73" s="27"/>
      <c r="L73" s="75"/>
      <c r="M73" s="72"/>
      <c r="N73" s="76"/>
      <c r="O73" s="77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 t="shared" si="1"/>
        <v>0</v>
      </c>
      <c r="K74" s="27"/>
      <c r="L74" s="75"/>
      <c r="M74" s="72"/>
      <c r="N74" s="76"/>
      <c r="O74" s="77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 t="shared" si="1"/>
        <v>0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0</v>
      </c>
      <c r="M78" s="72"/>
      <c r="N78" s="73">
        <f>RANK(L78,'LÁNY magas sorrend'!$D$3:$D$22)</f>
        <v>5</v>
      </c>
      <c r="O78" s="78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 t="shared" si="1"/>
        <v>0</v>
      </c>
      <c r="K79" s="27"/>
      <c r="L79" s="75"/>
      <c r="M79" s="72"/>
      <c r="N79" s="76"/>
      <c r="O79" s="77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 t="shared" si="1"/>
        <v>0</v>
      </c>
      <c r="K80" s="27"/>
      <c r="L80" s="75"/>
      <c r="M80" s="72"/>
      <c r="N80" s="76"/>
      <c r="O80" s="77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 t="shared" si="1"/>
        <v>0</v>
      </c>
      <c r="L81" s="75"/>
      <c r="M81" s="72"/>
      <c r="N81" s="76"/>
      <c r="O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 t="shared" si="1"/>
        <v>0</v>
      </c>
      <c r="K82" s="27"/>
      <c r="L82" s="75"/>
      <c r="M82" s="72"/>
      <c r="N82" s="76"/>
      <c r="O82" s="77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 t="shared" si="1"/>
        <v>0</v>
      </c>
      <c r="L83" s="75"/>
      <c r="M83" s="72"/>
      <c r="N83" s="76"/>
      <c r="O83" s="77"/>
    </row>
    <row r="84" spans="1:15" ht="15">
      <c r="B84" s="58" t="s">
        <v>10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RANK(L86,'LÁNY magas sorrend'!$D$3:$D$22)</f>
        <v>5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 t="shared" si="1"/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 t="shared" si="1"/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 t="shared" si="1"/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 t="shared" si="1"/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 t="shared" si="1"/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RANK(L94,'LÁNY magas sorrend'!$D$3:$D$22)</f>
        <v>5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 t="shared" si="1"/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 t="shared" si="1"/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 t="shared" si="1"/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 t="shared" si="1"/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 t="shared" si="1"/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RANK(L102,'LÁNY magas sorrend'!$D$3:$D$22)</f>
        <v>5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 t="shared" si="1"/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 t="shared" si="1"/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 t="shared" si="1"/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 t="shared" si="1"/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 t="shared" si="1"/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RANK(L110,'LÁNY magas sorrend'!$D$3:$D$22)</f>
        <v>5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 t="shared" si="1"/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 t="shared" si="1"/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 t="shared" si="1"/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 t="shared" si="1"/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 t="shared" si="1"/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RANK(L118,'LÁNY magas sorrend'!$D$3:$D$22)</f>
        <v>5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 t="shared" si="1"/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 t="shared" si="1"/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 t="shared" si="1"/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 t="shared" si="1"/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 t="shared" si="1"/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RANK(L126,'LÁNY magas sorrend'!$D$3:$D$22)</f>
        <v>5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 t="shared" ref="J127:J131" si="2"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 t="shared" si="2"/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 t="shared" si="2"/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 t="shared" si="2"/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 t="shared" si="2"/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RANK(L134,'LÁNY magas sorrend'!$D$3:$D$22)</f>
        <v>5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 t="shared" ref="J135:J163" si="3"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 t="shared" si="3"/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 t="shared" si="3"/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 t="shared" si="3"/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 t="shared" si="3"/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RANK(L142,'LÁNY magas sorrend'!$D$3:$D$22)</f>
        <v>5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 t="shared" si="3"/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 t="shared" si="3"/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 t="shared" si="3"/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 t="shared" si="3"/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 t="shared" si="3"/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RANK(L150,'LÁNY magas sorrend'!$D$3:$D$22)</f>
        <v>5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 t="shared" si="3"/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 t="shared" si="3"/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 t="shared" si="3"/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 t="shared" si="3"/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 t="shared" si="3"/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RANK(L158,'LÁNY magas sorrend'!$D$3:$D$22)</f>
        <v>5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 t="shared" si="3"/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 t="shared" si="3"/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 t="shared" si="3"/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 t="shared" si="3"/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 t="shared" si="3"/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A1:B1"/>
    <mergeCell ref="C1:D1"/>
    <mergeCell ref="E1:O1"/>
    <mergeCell ref="A2:O2"/>
    <mergeCell ref="N3:O4"/>
  </mergeCells>
  <conditionalFormatting sqref="C1:C6 C164:C1048576">
    <cfRule type="cellIs" dxfId="55" priority="1" operator="between">
      <formula>2009</formula>
      <formula>2012</formula>
    </cfRule>
  </conditionalFormatting>
  <conditionalFormatting sqref="D12:I14 D20:I22 D28:I30 D36:I38 D44:I46 D52:I54 D60:I62 D68:I70">
    <cfRule type="cellIs" dxfId="54" priority="14" operator="between">
      <formula>2002</formula>
      <formula>2007</formula>
    </cfRule>
  </conditionalFormatting>
  <conditionalFormatting sqref="D76:I78">
    <cfRule type="cellIs" dxfId="53" priority="13" operator="between">
      <formula>2002</formula>
      <formula>2007</formula>
    </cfRule>
  </conditionalFormatting>
  <conditionalFormatting sqref="D84:I86">
    <cfRule type="cellIs" dxfId="52" priority="12" operator="between">
      <formula>2002</formula>
      <formula>2007</formula>
    </cfRule>
  </conditionalFormatting>
  <conditionalFormatting sqref="D92:I94">
    <cfRule type="cellIs" dxfId="51" priority="11" operator="between">
      <formula>2002</formula>
      <formula>2007</formula>
    </cfRule>
  </conditionalFormatting>
  <conditionalFormatting sqref="D100:I102">
    <cfRule type="cellIs" dxfId="50" priority="10" operator="between">
      <formula>2002</formula>
      <formula>2007</formula>
    </cfRule>
  </conditionalFormatting>
  <conditionalFormatting sqref="D108:I110">
    <cfRule type="cellIs" dxfId="49" priority="9" operator="between">
      <formula>2002</formula>
      <formula>2007</formula>
    </cfRule>
  </conditionalFormatting>
  <conditionalFormatting sqref="D116:I118">
    <cfRule type="cellIs" dxfId="48" priority="8" operator="between">
      <formula>2002</formula>
      <formula>2007</formula>
    </cfRule>
  </conditionalFormatting>
  <conditionalFormatting sqref="D124:I126">
    <cfRule type="cellIs" dxfId="47" priority="7" operator="between">
      <formula>2002</formula>
      <formula>2007</formula>
    </cfRule>
  </conditionalFormatting>
  <conditionalFormatting sqref="D132:I134">
    <cfRule type="cellIs" dxfId="46" priority="6" operator="between">
      <formula>2002</formula>
      <formula>2007</formula>
    </cfRule>
  </conditionalFormatting>
  <conditionalFormatting sqref="D140:I142">
    <cfRule type="cellIs" dxfId="45" priority="5" operator="between">
      <formula>2002</formula>
      <formula>2007</formula>
    </cfRule>
  </conditionalFormatting>
  <conditionalFormatting sqref="D148:I150">
    <cfRule type="cellIs" dxfId="44" priority="4" operator="between">
      <formula>2002</formula>
      <formula>2007</formula>
    </cfRule>
  </conditionalFormatting>
  <conditionalFormatting sqref="D156:I158">
    <cfRule type="cellIs" dxfId="43" priority="3" operator="between">
      <formula>2002</formula>
      <formula>2007</formula>
    </cfRule>
  </conditionalFormatting>
  <conditionalFormatting sqref="D164:I248">
    <cfRule type="cellIs" dxfId="42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86EC3B-1217-41ED-B621-5895F2FD88C1}">
          <x14:formula1>
            <xm:f>'LÁNY magas sorrend'!$H$3:$H$7</xm:f>
          </x14:formula1>
          <xm:sqref>E1:O1</xm:sqref>
        </x14:dataValidation>
        <x14:dataValidation type="list" allowBlank="1" showInputMessage="1" showErrorMessage="1" xr:uid="{BF549AED-6CF3-4FCE-BF7D-563E18640317}">
          <x14:formula1>
            <xm:f>'LÁNY magas sorrend'!$J$3:$J$4</xm:f>
          </x14:formula1>
          <xm:sqref>A1:B1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zoomScaleNormal="100" workbookViewId="0">
      <selection activeCell="B3" sqref="B3:D6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'LÁNY magas 3-4.kcs'!A1:M1</f>
        <v>Lány</v>
      </c>
      <c r="B1" s="66" t="str">
        <f>'LÁNY magas 3-4.kcs'!C1</f>
        <v>III-IV.</v>
      </c>
      <c r="C1" s="128" t="str">
        <f>'LÁNY magas 3-4.kcs'!E1</f>
        <v>Magasugrás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'LÁNY magas 3-4.kcs'!C14</f>
        <v>Bonyhád</v>
      </c>
      <c r="C3" s="69" t="str">
        <f>'LÁNY magas 3-4.kcs'!B14</f>
        <v>Bonyhádi Általános Iskola</v>
      </c>
      <c r="D3" s="64">
        <f>'LÁNY magas 3-4.kcs'!L14</f>
        <v>1.25</v>
      </c>
      <c r="H3" t="s">
        <v>43</v>
      </c>
      <c r="J3" t="s">
        <v>38</v>
      </c>
    </row>
    <row r="4" spans="1:10">
      <c r="A4" s="62" t="s">
        <v>1</v>
      </c>
      <c r="B4" s="63" t="str">
        <f>'LÁNY magas 3-4.kcs'!C22</f>
        <v>Tolna</v>
      </c>
      <c r="C4" s="69" t="str">
        <f>'LÁNY magas 3-4.kcs'!B22</f>
        <v>Tolnai Szent István Gimnázium</v>
      </c>
      <c r="D4" s="64">
        <f>'LÁNY magas 3-4.kcs'!L22</f>
        <v>1.2249999999999999</v>
      </c>
      <c r="H4" t="s">
        <v>42</v>
      </c>
      <c r="J4" t="s">
        <v>39</v>
      </c>
    </row>
    <row r="5" spans="1:10">
      <c r="A5" s="62" t="s">
        <v>2</v>
      </c>
      <c r="B5" s="63" t="str">
        <f>'LÁNY magas 3-4.kcs'!C30</f>
        <v>Szekszárd</v>
      </c>
      <c r="C5" s="69" t="str">
        <f>'LÁNY magas 3-4.kcs'!B30</f>
        <v>Szekszárdi Garay János Gimnázium</v>
      </c>
      <c r="D5" s="64">
        <f>'LÁNY magas 3-4.kcs'!L30</f>
        <v>1.1625000000000001</v>
      </c>
      <c r="H5" t="s">
        <v>46</v>
      </c>
    </row>
    <row r="6" spans="1:10">
      <c r="A6" s="62" t="s">
        <v>3</v>
      </c>
      <c r="B6" s="63" t="str">
        <f>'LÁNY magas 3-4.kcs'!C6</f>
        <v>Őcsény</v>
      </c>
      <c r="C6" s="69" t="str">
        <f>'LÁNY magas 3-4.kcs'!B6</f>
        <v>Őcsényi Perczel Mór Általános Iskola</v>
      </c>
      <c r="D6" s="64">
        <f>'LÁNY magas 3-4.kcs'!L6</f>
        <v>1.1375000000000002</v>
      </c>
      <c r="H6" t="s">
        <v>47</v>
      </c>
    </row>
    <row r="7" spans="1:10">
      <c r="A7" s="62" t="s">
        <v>4</v>
      </c>
      <c r="B7" s="63">
        <f>'LÁNY magas 3-4.kcs'!C38</f>
        <v>0</v>
      </c>
      <c r="C7" s="69">
        <f>'LÁNY magas 3-4.kcs'!B38</f>
        <v>0</v>
      </c>
      <c r="D7" s="64">
        <f>'LÁNY magas 3-4.kcs'!L38</f>
        <v>0</v>
      </c>
      <c r="H7" t="s">
        <v>44</v>
      </c>
    </row>
    <row r="8" spans="1:10">
      <c r="A8" s="62" t="s">
        <v>5</v>
      </c>
      <c r="B8" s="63">
        <f>'LÁNY magas 3-4.kcs'!C46</f>
        <v>0</v>
      </c>
      <c r="C8" s="69">
        <f>'LÁNY magas 3-4.kcs'!B46</f>
        <v>0</v>
      </c>
      <c r="D8" s="64">
        <f>'LÁNY magas 3-4.kcs'!L46</f>
        <v>0</v>
      </c>
    </row>
    <row r="9" spans="1:10">
      <c r="A9" s="62" t="s">
        <v>6</v>
      </c>
      <c r="B9" s="63">
        <f>'LÁNY magas 3-4.kcs'!C54</f>
        <v>0</v>
      </c>
      <c r="C9" s="69">
        <f>'LÁNY magas 3-4.kcs'!B54</f>
        <v>0</v>
      </c>
      <c r="D9" s="64">
        <f>'LÁNY magas 3-4.kcs'!L54</f>
        <v>0</v>
      </c>
    </row>
    <row r="10" spans="1:10">
      <c r="A10" s="62" t="s">
        <v>7</v>
      </c>
      <c r="B10" s="63">
        <f>'LÁNY magas 3-4.kcs'!C62</f>
        <v>0</v>
      </c>
      <c r="C10" s="69">
        <f>'LÁNY magas 3-4.kcs'!B62</f>
        <v>0</v>
      </c>
      <c r="D10" s="64">
        <f>'LÁNY magas 3-4.kcs'!L62</f>
        <v>0</v>
      </c>
    </row>
    <row r="11" spans="1:10">
      <c r="A11" s="62" t="s">
        <v>17</v>
      </c>
      <c r="B11" s="63">
        <f>'LÁNY magas 3-4.kcs'!C70</f>
        <v>0</v>
      </c>
      <c r="C11" s="69">
        <f>'LÁNY magas 3-4.kcs'!B70</f>
        <v>0</v>
      </c>
      <c r="D11" s="64">
        <f>'LÁNY magas 3-4.kcs'!L70</f>
        <v>0</v>
      </c>
    </row>
    <row r="12" spans="1:10">
      <c r="A12" s="62" t="s">
        <v>18</v>
      </c>
      <c r="B12" s="63">
        <f>'LÁNY magas 3-4.kcs'!C78</f>
        <v>0</v>
      </c>
      <c r="C12" s="69">
        <f>'LÁNY magas 3-4.kcs'!B78</f>
        <v>0</v>
      </c>
      <c r="D12" s="64">
        <f>'LÁNY magas 3-4.kcs'!L78</f>
        <v>0</v>
      </c>
    </row>
    <row r="13" spans="1:10">
      <c r="A13" s="62" t="s">
        <v>19</v>
      </c>
      <c r="B13" s="63">
        <f>'LÁNY magas 3-4.kcs'!C86</f>
        <v>0</v>
      </c>
      <c r="C13" s="69">
        <f>'LÁNY magas 3-4.kcs'!B86</f>
        <v>0</v>
      </c>
      <c r="D13" s="64">
        <f>'LÁNY magas 3-4.kcs'!L86</f>
        <v>0</v>
      </c>
    </row>
    <row r="14" spans="1:10">
      <c r="A14" s="62" t="s">
        <v>20</v>
      </c>
      <c r="B14" s="63">
        <f>'LÁNY magas 3-4.kcs'!C94</f>
        <v>0</v>
      </c>
      <c r="C14" s="69">
        <f>'LÁNY magas 3-4.kcs'!B94</f>
        <v>0</v>
      </c>
      <c r="D14" s="64">
        <f>'LÁNY magas 3-4.kcs'!L94</f>
        <v>0</v>
      </c>
    </row>
    <row r="15" spans="1:10">
      <c r="A15" s="62" t="s">
        <v>21</v>
      </c>
      <c r="B15" s="63">
        <f>'LÁNY magas 3-4.kcs'!C102</f>
        <v>0</v>
      </c>
      <c r="C15" s="69">
        <f>'LÁNY magas 3-4.kcs'!B102</f>
        <v>0</v>
      </c>
      <c r="D15" s="64">
        <f>'LÁNY magas 3-4.kcs'!L102</f>
        <v>0</v>
      </c>
    </row>
    <row r="16" spans="1:10">
      <c r="A16" s="62" t="s">
        <v>22</v>
      </c>
      <c r="B16" s="63">
        <f>'LÁNY magas 3-4.kcs'!C110</f>
        <v>0</v>
      </c>
      <c r="C16" s="69">
        <f>'LÁNY magas 3-4.kcs'!B110</f>
        <v>0</v>
      </c>
      <c r="D16" s="64">
        <f>'LÁNY magas 3-4.kcs'!L110</f>
        <v>0</v>
      </c>
    </row>
    <row r="17" spans="1:4">
      <c r="A17" s="62" t="s">
        <v>23</v>
      </c>
      <c r="B17" s="63">
        <f>'LÁNY magas 3-4.kcs'!C118</f>
        <v>0</v>
      </c>
      <c r="C17" s="69">
        <v>0</v>
      </c>
      <c r="D17" s="64">
        <f>'LÁNY magas 3-4.kcs'!L118</f>
        <v>0</v>
      </c>
    </row>
    <row r="18" spans="1:4">
      <c r="A18" s="62" t="s">
        <v>29</v>
      </c>
      <c r="B18" s="63">
        <f>'LÁNY magas 3-4.kcs'!C126</f>
        <v>0</v>
      </c>
      <c r="C18" s="69">
        <f>'LÁNY magas 3-4.kcs'!B126</f>
        <v>0</v>
      </c>
      <c r="D18" s="64">
        <f>'LÁNY magas 3-4.kcs'!L126</f>
        <v>0</v>
      </c>
    </row>
    <row r="19" spans="1:4">
      <c r="A19" s="62" t="s">
        <v>30</v>
      </c>
      <c r="B19" s="63">
        <f>'LÁNY magas 3-4.kcs'!C134</f>
        <v>0</v>
      </c>
      <c r="C19" s="69">
        <f>'LÁNY magas 3-4.kcs'!B134</f>
        <v>0</v>
      </c>
      <c r="D19" s="64">
        <f>'LÁNY magas 3-4.kcs'!L134</f>
        <v>0</v>
      </c>
    </row>
    <row r="20" spans="1:4">
      <c r="A20" s="62" t="s">
        <v>31</v>
      </c>
      <c r="B20" s="63">
        <f>'LÁNY magas 3-4.kcs'!C142</f>
        <v>0</v>
      </c>
      <c r="C20" s="69">
        <f>'LÁNY magas 3-4.kcs'!B142</f>
        <v>0</v>
      </c>
      <c r="D20" s="64">
        <f>'LÁNY magas 3-4.kcs'!L142</f>
        <v>0</v>
      </c>
    </row>
    <row r="21" spans="1:4">
      <c r="A21" s="62" t="s">
        <v>32</v>
      </c>
      <c r="B21" s="63">
        <f>'LÁNY magas 3-4.kcs'!C150</f>
        <v>0</v>
      </c>
      <c r="C21" s="69">
        <f>'LÁNY magas 3-4.kcs'!B150</f>
        <v>0</v>
      </c>
      <c r="D21" s="64">
        <f>'LÁNY magas 3-4.kcs'!L150</f>
        <v>0</v>
      </c>
    </row>
    <row r="22" spans="1:4">
      <c r="A22" s="62" t="s">
        <v>33</v>
      </c>
      <c r="B22" s="63">
        <f>'LÁNY magas 3-4.kcs'!C158</f>
        <v>0</v>
      </c>
      <c r="C22" s="69">
        <f>'LÁNY magas 3-4.kcs'!B158</f>
        <v>0</v>
      </c>
      <c r="D22" s="64">
        <f>'LÁNY magas 3-4.kcs'!L158</f>
        <v>0</v>
      </c>
    </row>
    <row r="24" spans="1:4" ht="15">
      <c r="B24" s="82" t="str">
        <f>[5]Fedlap!A22</f>
        <v>Szekszárd, Atlétika Centrum</v>
      </c>
      <c r="C24" s="83">
        <f>[5]Fedlap!A25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6">
    <sortCondition descending="1" ref="D3:D6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topLeftCell="A15" zoomScaleNormal="100" zoomScalePageLayoutView="85" workbookViewId="0">
      <selection activeCell="R60" sqref="R60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39</v>
      </c>
      <c r="B1" s="127"/>
      <c r="C1" s="127" t="s">
        <v>40</v>
      </c>
      <c r="D1" s="127"/>
      <c r="E1" s="127" t="s">
        <v>42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60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4.0475000000000003</v>
      </c>
      <c r="M6" s="72"/>
      <c r="N6" s="73">
        <f>RANK(L6,'LÁNY távol sorrend'!$D$3:$D$22)</f>
        <v>4</v>
      </c>
      <c r="O6" s="74" t="s">
        <v>24</v>
      </c>
    </row>
    <row r="7" spans="1:15" ht="15">
      <c r="B7" s="55" t="s">
        <v>175</v>
      </c>
      <c r="C7" s="86">
        <v>2012</v>
      </c>
      <c r="D7" s="35">
        <v>4.4000000000000004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4.4000000000000004</v>
      </c>
      <c r="L7" s="75"/>
      <c r="M7" s="72"/>
      <c r="N7" s="76"/>
      <c r="O7" s="77"/>
    </row>
    <row r="8" spans="1:15" ht="15">
      <c r="B8" s="55" t="s">
        <v>306</v>
      </c>
      <c r="C8" s="86">
        <v>2011</v>
      </c>
      <c r="D8" s="35">
        <v>4.0199999999999996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4.0199999999999996</v>
      </c>
      <c r="L8" s="75"/>
      <c r="M8" s="72"/>
      <c r="N8" s="76"/>
      <c r="O8" s="77"/>
    </row>
    <row r="9" spans="1:15" ht="15">
      <c r="B9" s="55" t="s">
        <v>248</v>
      </c>
      <c r="C9" s="86">
        <v>2011</v>
      </c>
      <c r="D9" s="35">
        <v>3.88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3.88</v>
      </c>
      <c r="L9" s="75"/>
      <c r="M9" s="72"/>
      <c r="N9" s="76"/>
      <c r="O9" s="77"/>
    </row>
    <row r="10" spans="1:15" ht="15">
      <c r="B10" s="55" t="s">
        <v>177</v>
      </c>
      <c r="C10" s="86">
        <v>2012</v>
      </c>
      <c r="D10" s="35">
        <v>3.89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3.89</v>
      </c>
      <c r="L10" s="75"/>
      <c r="M10" s="72"/>
      <c r="N10" s="76"/>
      <c r="O10" s="77"/>
    </row>
    <row r="11" spans="1:15" ht="15">
      <c r="B11" s="55" t="s">
        <v>179</v>
      </c>
      <c r="C11" s="86">
        <v>2011</v>
      </c>
      <c r="D11" s="35">
        <v>3.8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3.8</v>
      </c>
      <c r="L11" s="75"/>
      <c r="M11" s="72"/>
      <c r="N11" s="76"/>
      <c r="O11" s="77"/>
    </row>
    <row r="12" spans="1:15" ht="15">
      <c r="B12" s="58" t="s">
        <v>66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26.25" thickBot="1">
      <c r="A14" s="33" t="s">
        <v>1</v>
      </c>
      <c r="B14" s="57" t="s">
        <v>92</v>
      </c>
      <c r="C14" s="18" t="s">
        <v>61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4.2750000000000004</v>
      </c>
      <c r="M14" s="72"/>
      <c r="N14" s="73">
        <f>RANK(L14,'LÁNY távol sorrend'!$D$3:$D$22)</f>
        <v>1</v>
      </c>
      <c r="O14" s="74" t="s">
        <v>24</v>
      </c>
    </row>
    <row r="15" spans="1:15" ht="15">
      <c r="B15" s="59" t="s">
        <v>215</v>
      </c>
      <c r="C15" s="87">
        <v>2012</v>
      </c>
      <c r="D15" s="35">
        <v>3.8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3.8</v>
      </c>
      <c r="L15" s="75"/>
      <c r="M15" s="72"/>
      <c r="N15" s="76"/>
      <c r="O15" s="77"/>
    </row>
    <row r="16" spans="1:15" ht="15">
      <c r="B16" s="59" t="s">
        <v>214</v>
      </c>
      <c r="C16" s="87"/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0</v>
      </c>
      <c r="L16" s="75"/>
      <c r="M16" s="72"/>
      <c r="N16" s="76"/>
      <c r="O16" s="77"/>
    </row>
    <row r="17" spans="1:19" ht="15">
      <c r="B17" s="59" t="s">
        <v>213</v>
      </c>
      <c r="C17" s="87">
        <v>2011</v>
      </c>
      <c r="D17" s="35">
        <v>3.72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3.72</v>
      </c>
      <c r="L17" s="75"/>
      <c r="M17" s="72"/>
      <c r="N17" s="76"/>
      <c r="O17" s="77"/>
    </row>
    <row r="18" spans="1:19" ht="15">
      <c r="B18" s="59" t="s">
        <v>212</v>
      </c>
      <c r="C18" s="87">
        <v>2010</v>
      </c>
      <c r="D18" s="35">
        <v>4.92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4.92</v>
      </c>
      <c r="L18" s="75"/>
      <c r="M18" s="72"/>
      <c r="N18" s="76"/>
      <c r="O18" s="77"/>
    </row>
    <row r="19" spans="1:19" ht="15">
      <c r="B19" s="59" t="s">
        <v>211</v>
      </c>
      <c r="C19" s="87">
        <v>2011</v>
      </c>
      <c r="D19" s="35">
        <v>4.66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4.66</v>
      </c>
      <c r="L19" s="75"/>
      <c r="M19" s="72"/>
      <c r="N19" s="76"/>
      <c r="O19" s="77"/>
    </row>
    <row r="20" spans="1:19" ht="15">
      <c r="B20" s="58" t="s">
        <v>96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97</v>
      </c>
      <c r="C22" s="18" t="s">
        <v>98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3.0199999999999996</v>
      </c>
      <c r="M22" s="72"/>
      <c r="N22" s="73">
        <f>RANK(L22,'LÁNY távol sorrend'!$D$3:$D$22)</f>
        <v>9</v>
      </c>
      <c r="O22" s="78" t="s">
        <v>24</v>
      </c>
    </row>
    <row r="23" spans="1:19" ht="15">
      <c r="B23" s="55" t="s">
        <v>210</v>
      </c>
      <c r="C23" s="19">
        <v>2013</v>
      </c>
      <c r="D23" s="35">
        <v>2.85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2.85</v>
      </c>
      <c r="L23" s="75"/>
      <c r="M23" s="72"/>
      <c r="N23" s="76"/>
      <c r="O23" s="77"/>
    </row>
    <row r="24" spans="1:19" ht="15">
      <c r="B24" s="55" t="s">
        <v>190</v>
      </c>
      <c r="C24" s="19">
        <v>2010</v>
      </c>
      <c r="D24" s="35">
        <v>2.5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2.5</v>
      </c>
      <c r="L24" s="75"/>
      <c r="M24" s="72"/>
      <c r="N24" s="76"/>
      <c r="O24" s="77"/>
    </row>
    <row r="25" spans="1:19" ht="15">
      <c r="B25" s="55" t="s">
        <v>191</v>
      </c>
      <c r="C25" s="19">
        <v>2011</v>
      </c>
      <c r="D25" s="35">
        <v>3.19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3.19</v>
      </c>
      <c r="L25" s="75"/>
      <c r="M25" s="72"/>
      <c r="N25" s="76"/>
      <c r="O25" s="77"/>
    </row>
    <row r="26" spans="1:19" ht="15">
      <c r="B26" s="55" t="s">
        <v>189</v>
      </c>
      <c r="C26" s="19">
        <v>2012</v>
      </c>
      <c r="D26" s="35">
        <v>2.88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2.88</v>
      </c>
      <c r="L26" s="75"/>
      <c r="M26" s="72"/>
      <c r="N26" s="76"/>
      <c r="O26" s="77"/>
    </row>
    <row r="27" spans="1:19" ht="15">
      <c r="B27" s="55" t="s">
        <v>188</v>
      </c>
      <c r="C27" s="19">
        <v>2012</v>
      </c>
      <c r="D27" s="35">
        <v>3.16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3.16</v>
      </c>
      <c r="L27" s="75"/>
      <c r="M27" s="72"/>
      <c r="N27" s="76"/>
      <c r="O27" s="77"/>
    </row>
    <row r="28" spans="1:19" ht="15">
      <c r="B28" s="58" t="s">
        <v>103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105</v>
      </c>
      <c r="C30" s="18" t="s">
        <v>106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4.0749999999999993</v>
      </c>
      <c r="M30" s="72"/>
      <c r="N30" s="73">
        <f>RANK(L30,'LÁNY távol sorrend'!$D$3:$D$22)</f>
        <v>3</v>
      </c>
      <c r="O30" s="78" t="s">
        <v>24</v>
      </c>
      <c r="S30" s="36"/>
    </row>
    <row r="31" spans="1:19" ht="15">
      <c r="B31" s="55" t="s">
        <v>209</v>
      </c>
      <c r="C31" s="19">
        <v>2010</v>
      </c>
      <c r="D31" s="35">
        <v>4.24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4.24</v>
      </c>
      <c r="L31" s="75"/>
      <c r="M31" s="72"/>
      <c r="N31" s="76"/>
      <c r="O31" s="77"/>
    </row>
    <row r="32" spans="1:19" ht="15">
      <c r="B32" s="55" t="s">
        <v>208</v>
      </c>
      <c r="C32" s="19">
        <v>2011</v>
      </c>
      <c r="D32" s="35">
        <v>3.86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3.86</v>
      </c>
      <c r="L32" s="75"/>
      <c r="M32" s="72"/>
      <c r="N32" s="76"/>
      <c r="O32" s="77"/>
    </row>
    <row r="33" spans="1:15" ht="15">
      <c r="B33" s="55" t="s">
        <v>182</v>
      </c>
      <c r="C33" s="19">
        <v>2011</v>
      </c>
      <c r="D33" s="35">
        <v>3.85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3.85</v>
      </c>
      <c r="L33" s="75"/>
      <c r="M33" s="72"/>
      <c r="N33" s="76"/>
      <c r="O33" s="77"/>
    </row>
    <row r="34" spans="1:15" ht="15">
      <c r="B34" s="55" t="s">
        <v>180</v>
      </c>
      <c r="C34" s="19">
        <v>2011</v>
      </c>
      <c r="D34" s="35">
        <v>4.07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4.07</v>
      </c>
      <c r="L34" s="75"/>
      <c r="M34" s="72"/>
      <c r="N34" s="76"/>
      <c r="O34" s="77"/>
    </row>
    <row r="35" spans="1:15" ht="15">
      <c r="B35" s="55" t="s">
        <v>181</v>
      </c>
      <c r="C35" s="19">
        <v>2011</v>
      </c>
      <c r="D35" s="35">
        <v>4.13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4.13</v>
      </c>
      <c r="L35" s="75"/>
      <c r="M35" s="72"/>
      <c r="N35" s="76"/>
      <c r="O35" s="77"/>
    </row>
    <row r="36" spans="1:15" ht="15">
      <c r="B36" s="58" t="s">
        <v>111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 t="s">
        <v>74</v>
      </c>
      <c r="C38" s="18" t="s">
        <v>75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3.6225000000000001</v>
      </c>
      <c r="M38" s="72"/>
      <c r="N38" s="73">
        <f>RANK(L38,'LÁNY távol sorrend'!$D$3:$D$22)</f>
        <v>6</v>
      </c>
      <c r="O38" s="78" t="s">
        <v>24</v>
      </c>
    </row>
    <row r="39" spans="1:15" ht="15">
      <c r="B39" s="55" t="s">
        <v>198</v>
      </c>
      <c r="C39" s="19">
        <v>2012</v>
      </c>
      <c r="D39" s="35">
        <v>3.39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3.39</v>
      </c>
      <c r="L39" s="75"/>
      <c r="M39" s="72"/>
      <c r="N39" s="76"/>
      <c r="O39" s="77"/>
    </row>
    <row r="40" spans="1:15" ht="15">
      <c r="B40" s="55" t="s">
        <v>185</v>
      </c>
      <c r="C40" s="19">
        <v>2011</v>
      </c>
      <c r="D40" s="35">
        <v>3.78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3.78</v>
      </c>
      <c r="L40" s="75"/>
      <c r="M40" s="72"/>
      <c r="N40" s="76"/>
      <c r="O40" s="77"/>
    </row>
    <row r="41" spans="1:15" ht="15">
      <c r="B41" s="55" t="s">
        <v>186</v>
      </c>
      <c r="C41" s="19">
        <v>2011</v>
      </c>
      <c r="D41" s="35">
        <v>2.92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2.92</v>
      </c>
      <c r="L41" s="75"/>
      <c r="M41" s="72"/>
      <c r="N41" s="76"/>
      <c r="O41" s="77"/>
    </row>
    <row r="42" spans="1:15" ht="15">
      <c r="B42" s="55" t="s">
        <v>187</v>
      </c>
      <c r="C42" s="19">
        <v>2011</v>
      </c>
      <c r="D42" s="35">
        <v>3.44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3.44</v>
      </c>
      <c r="L42" s="75"/>
      <c r="M42" s="72"/>
      <c r="N42" s="76"/>
      <c r="O42" s="77"/>
    </row>
    <row r="43" spans="1:15" ht="15">
      <c r="B43" s="55" t="s">
        <v>199</v>
      </c>
      <c r="C43" s="19">
        <v>2012</v>
      </c>
      <c r="D43" s="35">
        <v>3.88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3.88</v>
      </c>
      <c r="L43" s="75"/>
      <c r="M43" s="72"/>
      <c r="N43" s="76"/>
      <c r="O43" s="77"/>
    </row>
    <row r="44" spans="1:15" ht="15">
      <c r="B44" s="58" t="s">
        <v>81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 t="s">
        <v>82</v>
      </c>
      <c r="C46" s="18" t="s">
        <v>83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4.0050000000000008</v>
      </c>
      <c r="M46" s="72"/>
      <c r="N46" s="73">
        <f>RANK(L46,'LÁNY távol sorrend'!$D$3:$D$22)</f>
        <v>5</v>
      </c>
      <c r="O46" s="78" t="s">
        <v>24</v>
      </c>
    </row>
    <row r="47" spans="1:15" ht="15">
      <c r="B47" s="55" t="s">
        <v>192</v>
      </c>
      <c r="C47" s="19">
        <v>2010</v>
      </c>
      <c r="D47" s="35">
        <v>4.32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4.32</v>
      </c>
      <c r="L47" s="75"/>
      <c r="M47" s="72"/>
      <c r="N47" s="76"/>
      <c r="O47" s="77"/>
    </row>
    <row r="48" spans="1:15" ht="15">
      <c r="B48" s="55" t="s">
        <v>193</v>
      </c>
      <c r="C48" s="19">
        <v>2010</v>
      </c>
      <c r="D48" s="35">
        <v>3.76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3.76</v>
      </c>
      <c r="L48" s="75"/>
      <c r="M48" s="72"/>
      <c r="N48" s="76"/>
      <c r="O48" s="77"/>
    </row>
    <row r="49" spans="1:15" ht="15">
      <c r="B49" s="55" t="s">
        <v>207</v>
      </c>
      <c r="C49" s="19">
        <v>2012</v>
      </c>
      <c r="D49" s="35">
        <v>3.79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3.79</v>
      </c>
      <c r="L49" s="75"/>
      <c r="M49" s="72"/>
      <c r="N49" s="76"/>
      <c r="O49" s="77"/>
    </row>
    <row r="50" spans="1:15" ht="15">
      <c r="B50" s="55" t="s">
        <v>195</v>
      </c>
      <c r="C50" s="19">
        <v>2011</v>
      </c>
      <c r="D50" s="35">
        <v>4.1500000000000004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4.1500000000000004</v>
      </c>
      <c r="L50" s="75"/>
      <c r="M50" s="72"/>
      <c r="N50" s="76"/>
      <c r="O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5"/>
      <c r="M51" s="72"/>
      <c r="N51" s="76"/>
      <c r="O51" s="77"/>
    </row>
    <row r="52" spans="1:15" ht="15">
      <c r="B52" s="58" t="s">
        <v>115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15.75" thickBot="1">
      <c r="A54" s="33" t="s">
        <v>6</v>
      </c>
      <c r="B54" s="60" t="s">
        <v>206</v>
      </c>
      <c r="C54" s="18" t="s">
        <v>83</v>
      </c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4.1225000000000005</v>
      </c>
      <c r="M54" s="72"/>
      <c r="N54" s="73">
        <f>RANK(L54,'LÁNY távol sorrend'!$D$3:$D$22)</f>
        <v>2</v>
      </c>
      <c r="O54" s="78" t="s">
        <v>24</v>
      </c>
    </row>
    <row r="55" spans="1:15" ht="15">
      <c r="B55" s="55" t="s">
        <v>205</v>
      </c>
      <c r="C55" s="19">
        <v>2010</v>
      </c>
      <c r="D55" s="35">
        <v>3.72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3.72</v>
      </c>
      <c r="L55" s="75"/>
      <c r="M55" s="72"/>
      <c r="N55" s="76"/>
      <c r="O55" s="79"/>
    </row>
    <row r="56" spans="1:15" ht="15">
      <c r="B56" s="55" t="s">
        <v>204</v>
      </c>
      <c r="C56" s="19">
        <v>2011</v>
      </c>
      <c r="D56" s="35">
        <v>3.93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3.93</v>
      </c>
      <c r="L56" s="75"/>
      <c r="M56" s="72"/>
      <c r="N56" s="76"/>
      <c r="O56" s="77"/>
    </row>
    <row r="57" spans="1:15" ht="15">
      <c r="B57" s="55" t="s">
        <v>203</v>
      </c>
      <c r="C57" s="19">
        <v>2010</v>
      </c>
      <c r="D57" s="35">
        <v>4.03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4.03</v>
      </c>
      <c r="L57" s="75"/>
      <c r="M57" s="72"/>
      <c r="N57" s="76"/>
      <c r="O57" s="77"/>
    </row>
    <row r="58" spans="1:15" ht="15">
      <c r="B58" s="55" t="s">
        <v>202</v>
      </c>
      <c r="C58" s="19">
        <v>2011</v>
      </c>
      <c r="D58" s="35">
        <v>4.3899999999999997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4.3899999999999997</v>
      </c>
      <c r="L58" s="75"/>
      <c r="M58" s="72"/>
      <c r="N58" s="76"/>
      <c r="O58" s="77"/>
    </row>
    <row r="59" spans="1:15" ht="15">
      <c r="B59" s="55" t="s">
        <v>312</v>
      </c>
      <c r="C59" s="19">
        <v>2012</v>
      </c>
      <c r="D59" s="35">
        <v>4.1399999999999997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4.1399999999999997</v>
      </c>
      <c r="L59" s="75"/>
      <c r="M59" s="72"/>
      <c r="N59" s="76"/>
      <c r="O59" s="77"/>
    </row>
    <row r="60" spans="1:15" ht="15">
      <c r="B60" s="58" t="s">
        <v>90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26.25" thickBot="1">
      <c r="A62" s="33" t="s">
        <v>7</v>
      </c>
      <c r="B62" s="60" t="s">
        <v>261</v>
      </c>
      <c r="C62" s="18" t="s">
        <v>61</v>
      </c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3.4550000000000001</v>
      </c>
      <c r="M62" s="72"/>
      <c r="N62" s="73">
        <f>RANK(L62,'LÁNY távol sorrend'!$D$3:$D$22)</f>
        <v>8</v>
      </c>
      <c r="O62" s="78" t="s">
        <v>24</v>
      </c>
    </row>
    <row r="63" spans="1:15" ht="15">
      <c r="B63" s="55" t="s">
        <v>301</v>
      </c>
      <c r="C63" s="19">
        <v>2011</v>
      </c>
      <c r="D63" s="35">
        <v>4.0999999999999996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4.0999999999999996</v>
      </c>
      <c r="L63" s="75"/>
      <c r="M63" s="72"/>
      <c r="N63" s="76"/>
      <c r="O63" s="77"/>
    </row>
    <row r="64" spans="1:15" ht="15">
      <c r="B64" s="55" t="s">
        <v>302</v>
      </c>
      <c r="C64" s="19">
        <v>2012</v>
      </c>
      <c r="D64" s="35">
        <v>3.55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3.55</v>
      </c>
      <c r="L64" s="75"/>
      <c r="M64" s="72"/>
      <c r="N64" s="76"/>
      <c r="O64" s="77"/>
    </row>
    <row r="65" spans="1:15" ht="15">
      <c r="B65" s="55" t="s">
        <v>303</v>
      </c>
      <c r="C65" s="19">
        <v>2011</v>
      </c>
      <c r="D65" s="35">
        <v>2.54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2.54</v>
      </c>
      <c r="L65" s="75"/>
      <c r="M65" s="72"/>
      <c r="N65" s="76"/>
      <c r="O65" s="77"/>
    </row>
    <row r="66" spans="1:15" ht="15">
      <c r="B66" s="55" t="s">
        <v>274</v>
      </c>
      <c r="C66" s="19">
        <v>2011</v>
      </c>
      <c r="D66" s="35">
        <v>2.85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2.85</v>
      </c>
      <c r="L66" s="75"/>
      <c r="M66" s="72"/>
      <c r="N66" s="76"/>
      <c r="O66" s="77"/>
    </row>
    <row r="67" spans="1:15" ht="15">
      <c r="B67" s="55" t="s">
        <v>275</v>
      </c>
      <c r="C67" s="19">
        <v>2012</v>
      </c>
      <c r="D67" s="35">
        <v>3.32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3.32</v>
      </c>
      <c r="L67" s="75"/>
      <c r="M67" s="72"/>
      <c r="N67" s="76"/>
      <c r="O67" s="77"/>
    </row>
    <row r="68" spans="1:15" ht="15">
      <c r="B68" s="58" t="s">
        <v>276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 t="s">
        <v>277</v>
      </c>
      <c r="C70" s="18" t="s">
        <v>278</v>
      </c>
      <c r="D70" s="18"/>
      <c r="E70" s="18"/>
      <c r="F70" s="18"/>
      <c r="G70" s="18"/>
      <c r="H70" s="18"/>
      <c r="I70" s="18"/>
      <c r="K70" s="70"/>
      <c r="L70" s="71">
        <f>(SUM(J71:J75)-MIN(J71:J75))/4</f>
        <v>3.5999999999999996</v>
      </c>
      <c r="M70" s="72"/>
      <c r="N70" s="73">
        <f>RANK(L70,'LÁNY távol sorrend'!$D$3:$D$22)</f>
        <v>7</v>
      </c>
      <c r="O70" s="78" t="s">
        <v>24</v>
      </c>
    </row>
    <row r="71" spans="1:15" ht="15">
      <c r="B71" s="55" t="s">
        <v>300</v>
      </c>
      <c r="C71" s="19">
        <v>2011</v>
      </c>
      <c r="D71" s="35">
        <v>3.25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3.25</v>
      </c>
      <c r="L71" s="75"/>
      <c r="M71" s="72"/>
      <c r="N71" s="76"/>
      <c r="O71" s="77"/>
    </row>
    <row r="72" spans="1:15" s="1" customFormat="1" ht="15">
      <c r="A72" s="25"/>
      <c r="B72" s="55" t="s">
        <v>280</v>
      </c>
      <c r="C72" s="19">
        <v>2012</v>
      </c>
      <c r="D72" s="35">
        <v>3.75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3.75</v>
      </c>
      <c r="K72" s="27"/>
      <c r="L72" s="75"/>
      <c r="M72" s="72"/>
      <c r="N72" s="76"/>
      <c r="O72" s="77"/>
    </row>
    <row r="73" spans="1:15" s="37" customFormat="1" ht="15">
      <c r="A73" s="25"/>
      <c r="B73" s="55" t="s">
        <v>281</v>
      </c>
      <c r="C73" s="19">
        <v>2010</v>
      </c>
      <c r="D73" s="35">
        <v>3.85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3.85</v>
      </c>
      <c r="K73" s="27"/>
      <c r="L73" s="75"/>
      <c r="M73" s="72"/>
      <c r="N73" s="76"/>
      <c r="O73" s="77"/>
    </row>
    <row r="74" spans="1:15" s="1" customFormat="1" ht="15">
      <c r="A74" s="25"/>
      <c r="B74" s="55" t="s">
        <v>282</v>
      </c>
      <c r="C74" s="19">
        <v>2010</v>
      </c>
      <c r="D74" s="35">
        <v>3.52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3.52</v>
      </c>
      <c r="K74" s="27"/>
      <c r="L74" s="75"/>
      <c r="M74" s="72"/>
      <c r="N74" s="76"/>
      <c r="O74" s="77"/>
    </row>
    <row r="75" spans="1:15" s="1" customFormat="1" ht="15">
      <c r="A75" s="25"/>
      <c r="B75" s="55" t="s">
        <v>283</v>
      </c>
      <c r="C75" s="19">
        <v>2011</v>
      </c>
      <c r="D75" s="35">
        <v>3.28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3.28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0</v>
      </c>
      <c r="M78" s="72"/>
      <c r="N78" s="73">
        <f>RANK(L78,'LÁNY távol sorrend'!$D$3:$D$22)</f>
        <v>10</v>
      </c>
      <c r="O78" s="78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5"/>
      <c r="M79" s="72"/>
      <c r="N79" s="76"/>
      <c r="O79" s="77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5"/>
      <c r="M80" s="72"/>
      <c r="N80" s="76"/>
      <c r="O80" s="77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5"/>
      <c r="M81" s="72"/>
      <c r="N81" s="76"/>
      <c r="O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5"/>
      <c r="M82" s="72"/>
      <c r="N82" s="76"/>
      <c r="O82" s="77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5"/>
      <c r="M83" s="72"/>
      <c r="N83" s="76"/>
      <c r="O83" s="77"/>
    </row>
    <row r="84" spans="1:15" ht="15">
      <c r="B84" s="58" t="s">
        <v>10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RANK(L86,'LÁNY távol sorrend'!$D$3:$D$22)</f>
        <v>10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RANK(L94,'LÁNY távol sorrend'!$D$3:$D$22)</f>
        <v>10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RANK(L102,'LÁNY távol sorrend'!$D$3:$D$22)</f>
        <v>10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RANK(L110,'LÁNY távol sorrend'!$D$3:$D$22)</f>
        <v>10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RANK(L118,'LÁNY távol sorrend'!$D$3:$D$22)</f>
        <v>10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RANK(L126,'LÁNY távol sorrend'!$D$3:$D$22)</f>
        <v>10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RANK(L134,'LÁNY távol sorrend'!$D$3:$D$22)</f>
        <v>10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RANK(L142,'LÁNY távol sorrend'!$D$3:$D$22)</f>
        <v>10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RANK(L150,'LÁNY távol sorrend'!$D$3:$D$22)</f>
        <v>10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RANK(L158,'LÁNY távol sorrend'!$D$3:$D$22)</f>
        <v>10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N3:O4"/>
    <mergeCell ref="A2:O2"/>
    <mergeCell ref="A1:B1"/>
    <mergeCell ref="C1:D1"/>
    <mergeCell ref="E1:O1"/>
  </mergeCells>
  <conditionalFormatting sqref="C1:C6 C164:C1048576">
    <cfRule type="cellIs" dxfId="41" priority="1" operator="between">
      <formula>2009</formula>
      <formula>2012</formula>
    </cfRule>
  </conditionalFormatting>
  <conditionalFormatting sqref="D12:I14 D20:I22 D28:I30 D36:I38 D44:I46 D52:I54 D60:I62 D68:I70">
    <cfRule type="cellIs" dxfId="40" priority="14" operator="between">
      <formula>2002</formula>
      <formula>2007</formula>
    </cfRule>
  </conditionalFormatting>
  <conditionalFormatting sqref="D76:I78">
    <cfRule type="cellIs" dxfId="39" priority="13" operator="between">
      <formula>2002</formula>
      <formula>2007</formula>
    </cfRule>
  </conditionalFormatting>
  <conditionalFormatting sqref="D84:I86">
    <cfRule type="cellIs" dxfId="38" priority="12" operator="between">
      <formula>2002</formula>
      <formula>2007</formula>
    </cfRule>
  </conditionalFormatting>
  <conditionalFormatting sqref="D92:I94">
    <cfRule type="cellIs" dxfId="37" priority="11" operator="between">
      <formula>2002</formula>
      <formula>2007</formula>
    </cfRule>
  </conditionalFormatting>
  <conditionalFormatting sqref="D100:I102">
    <cfRule type="cellIs" dxfId="36" priority="10" operator="between">
      <formula>2002</formula>
      <formula>2007</formula>
    </cfRule>
  </conditionalFormatting>
  <conditionalFormatting sqref="D108:I110">
    <cfRule type="cellIs" dxfId="35" priority="9" operator="between">
      <formula>2002</formula>
      <formula>2007</formula>
    </cfRule>
  </conditionalFormatting>
  <conditionalFormatting sqref="D116:I118">
    <cfRule type="cellIs" dxfId="34" priority="8" operator="between">
      <formula>2002</formula>
      <formula>2007</formula>
    </cfRule>
  </conditionalFormatting>
  <conditionalFormatting sqref="D124:I126">
    <cfRule type="cellIs" dxfId="33" priority="7" operator="between">
      <formula>2002</formula>
      <formula>2007</formula>
    </cfRule>
  </conditionalFormatting>
  <conditionalFormatting sqref="D132:I134">
    <cfRule type="cellIs" dxfId="32" priority="6" operator="between">
      <formula>2002</formula>
      <formula>2007</formula>
    </cfRule>
  </conditionalFormatting>
  <conditionalFormatting sqref="D140:I142">
    <cfRule type="cellIs" dxfId="31" priority="5" operator="between">
      <formula>2002</formula>
      <formula>2007</formula>
    </cfRule>
  </conditionalFormatting>
  <conditionalFormatting sqref="D148:I150">
    <cfRule type="cellIs" dxfId="30" priority="4" operator="between">
      <formula>2002</formula>
      <formula>2007</formula>
    </cfRule>
  </conditionalFormatting>
  <conditionalFormatting sqref="D156:I158">
    <cfRule type="cellIs" dxfId="29" priority="3" operator="between">
      <formula>2002</formula>
      <formula>2007</formula>
    </cfRule>
  </conditionalFormatting>
  <conditionalFormatting sqref="D164:I248">
    <cfRule type="cellIs" dxfId="28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7D22EB-48C5-4D6E-8F0D-A4F77F76DF69}">
          <x14:formula1>
            <xm:f>'LÁNY távol sorrend'!$H$3:$H$7</xm:f>
          </x14:formula1>
          <xm:sqref>E1:O1</xm:sqref>
        </x14:dataValidation>
        <x14:dataValidation type="list" allowBlank="1" showInputMessage="1" showErrorMessage="1" xr:uid="{DED3D637-3519-4C50-9684-0745B1B6764A}">
          <x14:formula1>
            <xm:f>'LÁNY távol sorrend'!$J$3:$J$4</xm:f>
          </x14:formula1>
          <xm:sqref>A1:B1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zoomScaleNormal="100" workbookViewId="0">
      <selection activeCell="F11" sqref="F11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'LÁNY távol 3-4.kcs'!A1:M1</f>
        <v>Lány</v>
      </c>
      <c r="B1" s="66" t="str">
        <f>'LÁNY távol 3-4.kcs'!C1</f>
        <v>III-IV.</v>
      </c>
      <c r="C1" s="128" t="str">
        <f>'LÁNY távol 3-4.kcs'!E1</f>
        <v>Távolugrás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'LÁNY távol 3-4.kcs'!C14</f>
        <v>Szekszárd</v>
      </c>
      <c r="C3" s="69" t="str">
        <f>'LÁNY távol 3-4.kcs'!B14</f>
        <v>PTE Illyés Gyula Gyakorló Általános Iskola</v>
      </c>
      <c r="D3" s="64">
        <f>'LÁNY távol 3-4.kcs'!L14</f>
        <v>4.2750000000000004</v>
      </c>
      <c r="H3" t="s">
        <v>43</v>
      </c>
      <c r="J3" t="s">
        <v>38</v>
      </c>
    </row>
    <row r="4" spans="1:10">
      <c r="A4" s="62" t="s">
        <v>1</v>
      </c>
      <c r="B4" s="63" t="str">
        <f>'LÁNY távol 3-4.kcs'!C54</f>
        <v>Bonyhád</v>
      </c>
      <c r="C4" s="69" t="str">
        <f>'LÁNY távol 3-4.kcs'!B54</f>
        <v>Petőfi S. Evang. Gimn. Általános Iskola</v>
      </c>
      <c r="D4" s="64">
        <f>'LÁNY távol 3-4.kcs'!L54</f>
        <v>4.1225000000000005</v>
      </c>
      <c r="H4" t="s">
        <v>42</v>
      </c>
      <c r="J4" t="s">
        <v>39</v>
      </c>
    </row>
    <row r="5" spans="1:10">
      <c r="A5" s="62" t="s">
        <v>2</v>
      </c>
      <c r="B5" s="63" t="str">
        <f>'LÁNY távol 3-4.kcs'!C30</f>
        <v>Dombóvár</v>
      </c>
      <c r="C5" s="69" t="str">
        <f>'LÁNY távol 3-4.kcs'!B30</f>
        <v>Szent Orsolya Bencés Általános Iskola</v>
      </c>
      <c r="D5" s="64">
        <f>'LÁNY távol 3-4.kcs'!L30</f>
        <v>4.0749999999999993</v>
      </c>
      <c r="H5" t="s">
        <v>46</v>
      </c>
    </row>
    <row r="6" spans="1:10">
      <c r="A6" s="62" t="s">
        <v>3</v>
      </c>
      <c r="B6" s="63" t="str">
        <f>'LÁNY távol 3-4.kcs'!C6</f>
        <v>Szekszárd</v>
      </c>
      <c r="C6" s="69" t="str">
        <f>'LÁNY távol 3-4.kcs'!B6</f>
        <v>Szekszárdi Baka István Általános Iskola</v>
      </c>
      <c r="D6" s="64">
        <f>'LÁNY távol 3-4.kcs'!L6</f>
        <v>4.0475000000000003</v>
      </c>
      <c r="H6" t="s">
        <v>47</v>
      </c>
    </row>
    <row r="7" spans="1:10">
      <c r="A7" s="62" t="s">
        <v>4</v>
      </c>
      <c r="B7" s="63" t="str">
        <f>'LÁNY távol 3-4.kcs'!C46</f>
        <v>Bonyhád</v>
      </c>
      <c r="C7" s="69" t="str">
        <f>'LÁNY távol 3-4.kcs'!B46</f>
        <v>Bonyhádi Általános Iskola</v>
      </c>
      <c r="D7" s="64">
        <f>'LÁNY távol 3-4.kcs'!L46</f>
        <v>4.0050000000000008</v>
      </c>
      <c r="H7" t="s">
        <v>44</v>
      </c>
    </row>
    <row r="8" spans="1:10">
      <c r="A8" s="62" t="s">
        <v>5</v>
      </c>
      <c r="B8" s="63" t="str">
        <f>'LÁNY távol 3-4.kcs'!C38</f>
        <v>Őcsény</v>
      </c>
      <c r="C8" s="69" t="str">
        <f>'LÁNY távol 3-4.kcs'!B38</f>
        <v>Őcsényi Perczel Mór Általános Iskola</v>
      </c>
      <c r="D8" s="64">
        <f>'LÁNY távol 3-4.kcs'!L38</f>
        <v>3.6225000000000001</v>
      </c>
    </row>
    <row r="9" spans="1:10">
      <c r="A9" s="62" t="s">
        <v>6</v>
      </c>
      <c r="B9" s="63" t="str">
        <f>'LÁNY távol 3-4.kcs'!C70</f>
        <v>Tolna</v>
      </c>
      <c r="C9" s="69" t="str">
        <f>'LÁNY távol 3-4.kcs'!B70</f>
        <v>Tolnai Szent István Gimnázium</v>
      </c>
      <c r="D9" s="64">
        <f>'LÁNY távol 3-4.kcs'!L70</f>
        <v>3.5999999999999996</v>
      </c>
    </row>
    <row r="10" spans="1:10">
      <c r="A10" s="62" t="s">
        <v>7</v>
      </c>
      <c r="B10" s="63" t="str">
        <f>'LÁNY távol 3-4.kcs'!C62</f>
        <v>Szekszárd</v>
      </c>
      <c r="C10" s="69" t="str">
        <f>'LÁNY távol 3-4.kcs'!B62</f>
        <v>Szekszárdi Dienes Valéria Általános Iskola</v>
      </c>
      <c r="D10" s="64">
        <f>'LÁNY távol 3-4.kcs'!L62</f>
        <v>3.4550000000000001</v>
      </c>
    </row>
    <row r="11" spans="1:10">
      <c r="A11" s="62" t="s">
        <v>17</v>
      </c>
      <c r="B11" s="63" t="str">
        <f>'LÁNY távol 3-4.kcs'!C22</f>
        <v>Várdomb</v>
      </c>
      <c r="C11" s="69" t="str">
        <f>'LÁNY távol 3-4.kcs'!B22</f>
        <v>Várdomb-Alsónána Általános Iskola</v>
      </c>
      <c r="D11" s="64">
        <f>'LÁNY távol 3-4.kcs'!L22</f>
        <v>3.0199999999999996</v>
      </c>
    </row>
    <row r="12" spans="1:10">
      <c r="A12" s="62" t="s">
        <v>18</v>
      </c>
      <c r="B12" s="63">
        <f>'LÁNY távol 3-4.kcs'!C78</f>
        <v>0</v>
      </c>
      <c r="C12" s="69">
        <f>'LÁNY távol 3-4.kcs'!B78</f>
        <v>0</v>
      </c>
      <c r="D12" s="64">
        <f>'LÁNY távol 3-4.kcs'!L78</f>
        <v>0</v>
      </c>
    </row>
    <row r="13" spans="1:10">
      <c r="A13" s="62" t="s">
        <v>19</v>
      </c>
      <c r="B13" s="63">
        <f>'LÁNY távol 3-4.kcs'!C86</f>
        <v>0</v>
      </c>
      <c r="C13" s="69">
        <f>'LÁNY távol 3-4.kcs'!B86</f>
        <v>0</v>
      </c>
      <c r="D13" s="64">
        <f>'LÁNY távol 3-4.kcs'!L86</f>
        <v>0</v>
      </c>
    </row>
    <row r="14" spans="1:10">
      <c r="A14" s="62" t="s">
        <v>20</v>
      </c>
      <c r="B14" s="63">
        <f>'LÁNY távol 3-4.kcs'!C94</f>
        <v>0</v>
      </c>
      <c r="C14" s="69">
        <f>'LÁNY távol 3-4.kcs'!B94</f>
        <v>0</v>
      </c>
      <c r="D14" s="64">
        <f>'LÁNY távol 3-4.kcs'!L94</f>
        <v>0</v>
      </c>
    </row>
    <row r="15" spans="1:10">
      <c r="A15" s="62" t="s">
        <v>21</v>
      </c>
      <c r="B15" s="63">
        <f>'LÁNY távol 3-4.kcs'!C102</f>
        <v>0</v>
      </c>
      <c r="C15" s="69">
        <f>'LÁNY távol 3-4.kcs'!B102</f>
        <v>0</v>
      </c>
      <c r="D15" s="64">
        <f>'LÁNY távol 3-4.kcs'!L102</f>
        <v>0</v>
      </c>
    </row>
    <row r="16" spans="1:10">
      <c r="A16" s="62" t="s">
        <v>22</v>
      </c>
      <c r="B16" s="63">
        <f>'LÁNY távol 3-4.kcs'!C110</f>
        <v>0</v>
      </c>
      <c r="C16" s="69">
        <f>'LÁNY távol 3-4.kcs'!B110</f>
        <v>0</v>
      </c>
      <c r="D16" s="64">
        <f>'LÁNY távol 3-4.kcs'!L110</f>
        <v>0</v>
      </c>
    </row>
    <row r="17" spans="1:4">
      <c r="A17" s="62" t="s">
        <v>23</v>
      </c>
      <c r="B17" s="63">
        <f>'LÁNY távol 3-4.kcs'!C118</f>
        <v>0</v>
      </c>
      <c r="C17" s="69">
        <v>0</v>
      </c>
      <c r="D17" s="64">
        <f>'LÁNY távol 3-4.kcs'!L118</f>
        <v>0</v>
      </c>
    </row>
    <row r="18" spans="1:4">
      <c r="A18" s="62" t="s">
        <v>29</v>
      </c>
      <c r="B18" s="63">
        <f>'LÁNY távol 3-4.kcs'!C126</f>
        <v>0</v>
      </c>
      <c r="C18" s="69">
        <f>'LÁNY távol 3-4.kcs'!B126</f>
        <v>0</v>
      </c>
      <c r="D18" s="64">
        <f>'LÁNY távol 3-4.kcs'!L126</f>
        <v>0</v>
      </c>
    </row>
    <row r="19" spans="1:4">
      <c r="A19" s="62" t="s">
        <v>30</v>
      </c>
      <c r="B19" s="63">
        <f>'LÁNY távol 3-4.kcs'!C134</f>
        <v>0</v>
      </c>
      <c r="C19" s="69">
        <f>'LÁNY távol 3-4.kcs'!B134</f>
        <v>0</v>
      </c>
      <c r="D19" s="64">
        <f>'LÁNY távol 3-4.kcs'!L134</f>
        <v>0</v>
      </c>
    </row>
    <row r="20" spans="1:4">
      <c r="A20" s="62" t="s">
        <v>31</v>
      </c>
      <c r="B20" s="63">
        <f>'LÁNY távol 3-4.kcs'!C142</f>
        <v>0</v>
      </c>
      <c r="C20" s="69">
        <f>'LÁNY távol 3-4.kcs'!B142</f>
        <v>0</v>
      </c>
      <c r="D20" s="64">
        <f>'LÁNY távol 3-4.kcs'!L142</f>
        <v>0</v>
      </c>
    </row>
    <row r="21" spans="1:4">
      <c r="A21" s="62" t="s">
        <v>32</v>
      </c>
      <c r="B21" s="63">
        <f>'LÁNY távol 3-4.kcs'!C150</f>
        <v>0</v>
      </c>
      <c r="C21" s="69">
        <f>'LÁNY távol 3-4.kcs'!B150</f>
        <v>0</v>
      </c>
      <c r="D21" s="64">
        <f>'LÁNY távol 3-4.kcs'!L150</f>
        <v>0</v>
      </c>
    </row>
    <row r="22" spans="1:4">
      <c r="A22" s="62" t="s">
        <v>33</v>
      </c>
      <c r="B22" s="63">
        <f>'LÁNY távol 3-4.kcs'!C158</f>
        <v>0</v>
      </c>
      <c r="C22" s="69">
        <f>'LÁNY távol 3-4.kcs'!B158</f>
        <v>0</v>
      </c>
      <c r="D22" s="64">
        <f>'LÁNY távol 3-4.kcs'!L158</f>
        <v>0</v>
      </c>
    </row>
    <row r="24" spans="1:4" ht="15">
      <c r="B24" s="82" t="str">
        <f>[6]Fedlap!A22</f>
        <v>Szekszárd, Atlétika Centrum</v>
      </c>
      <c r="C24" s="83">
        <f>[6]Fedlap!A25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11">
    <sortCondition descending="1" ref="D3:D11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topLeftCell="A35" zoomScaleNormal="100" zoomScalePageLayoutView="85" workbookViewId="0">
      <selection activeCell="O24" sqref="O24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39</v>
      </c>
      <c r="B1" s="127"/>
      <c r="C1" s="127" t="s">
        <v>40</v>
      </c>
      <c r="D1" s="127"/>
      <c r="E1" s="127" t="s">
        <v>47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26.25" thickBot="1">
      <c r="A6" s="33" t="s">
        <v>0</v>
      </c>
      <c r="B6" s="57" t="s">
        <v>92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8.0449999999999999</v>
      </c>
      <c r="M6" s="72"/>
      <c r="N6" s="73">
        <f>RANK(L6,'LÁNY súly sorrend'!$D$3:$D$22)</f>
        <v>1</v>
      </c>
      <c r="O6" s="74" t="s">
        <v>24</v>
      </c>
    </row>
    <row r="7" spans="1:15" ht="15">
      <c r="B7" s="55" t="s">
        <v>227</v>
      </c>
      <c r="C7" s="86">
        <v>2012</v>
      </c>
      <c r="D7" s="35">
        <v>8.14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8.14</v>
      </c>
      <c r="L7" s="75"/>
      <c r="M7" s="72"/>
      <c r="N7" s="76"/>
      <c r="O7" s="77"/>
    </row>
    <row r="8" spans="1:15" ht="15">
      <c r="B8" s="55" t="s">
        <v>226</v>
      </c>
      <c r="C8" s="86">
        <v>2012</v>
      </c>
      <c r="D8" s="35">
        <v>9.15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9.15</v>
      </c>
      <c r="L8" s="75"/>
      <c r="M8" s="72"/>
      <c r="N8" s="76"/>
      <c r="O8" s="77"/>
    </row>
    <row r="9" spans="1:15" ht="15">
      <c r="B9" s="55" t="s">
        <v>211</v>
      </c>
      <c r="C9" s="86">
        <v>2011</v>
      </c>
      <c r="D9" s="35">
        <v>7.2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7.2</v>
      </c>
      <c r="L9" s="75"/>
      <c r="M9" s="72"/>
      <c r="N9" s="76"/>
      <c r="O9" s="77"/>
    </row>
    <row r="10" spans="1:15" ht="15">
      <c r="B10" s="55" t="s">
        <v>212</v>
      </c>
      <c r="C10" s="86">
        <v>2010</v>
      </c>
      <c r="D10" s="35">
        <v>7.69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7.69</v>
      </c>
      <c r="L10" s="75"/>
      <c r="M10" s="72"/>
      <c r="N10" s="76"/>
      <c r="O10" s="77"/>
    </row>
    <row r="11" spans="1:15" ht="15">
      <c r="B11" s="55" t="s">
        <v>225</v>
      </c>
      <c r="C11" s="86">
        <v>2011</v>
      </c>
      <c r="D11" s="35">
        <v>6.85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6.85</v>
      </c>
      <c r="L11" s="75"/>
      <c r="M11" s="72"/>
      <c r="N11" s="76"/>
      <c r="O11" s="77"/>
    </row>
    <row r="12" spans="1:15" ht="15">
      <c r="B12" s="58" t="s">
        <v>96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15.75" thickBot="1">
      <c r="A14" s="33" t="s">
        <v>1</v>
      </c>
      <c r="B14" s="57" t="s">
        <v>82</v>
      </c>
      <c r="C14" s="18" t="s">
        <v>83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6.46</v>
      </c>
      <c r="M14" s="72"/>
      <c r="N14" s="73">
        <f>RANK(L14,'LÁNY súly sorrend'!$D$3:$D$22)</f>
        <v>3</v>
      </c>
      <c r="O14" s="74" t="s">
        <v>24</v>
      </c>
    </row>
    <row r="15" spans="1:15" ht="15">
      <c r="B15" s="55" t="s">
        <v>224</v>
      </c>
      <c r="C15" s="87">
        <v>2012</v>
      </c>
      <c r="D15" s="35">
        <v>6.74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6.74</v>
      </c>
      <c r="L15" s="75"/>
      <c r="M15" s="72"/>
      <c r="N15" s="76"/>
      <c r="O15" s="77"/>
    </row>
    <row r="16" spans="1:15" ht="15">
      <c r="B16" s="59" t="s">
        <v>207</v>
      </c>
      <c r="C16" s="87">
        <v>2012</v>
      </c>
      <c r="D16" s="35">
        <v>8.2899999999999991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8.2899999999999991</v>
      </c>
      <c r="L16" s="75"/>
      <c r="M16" s="72"/>
      <c r="N16" s="76"/>
      <c r="O16" s="77"/>
    </row>
    <row r="17" spans="1:19" ht="15">
      <c r="B17" s="59" t="s">
        <v>223</v>
      </c>
      <c r="C17" s="87">
        <v>2011</v>
      </c>
      <c r="D17" s="35">
        <v>4.62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4.62</v>
      </c>
      <c r="L17" s="75"/>
      <c r="M17" s="72"/>
      <c r="N17" s="76"/>
      <c r="O17" s="77"/>
    </row>
    <row r="18" spans="1:19" ht="15">
      <c r="B18" s="59" t="s">
        <v>222</v>
      </c>
      <c r="C18" s="87">
        <v>2012</v>
      </c>
      <c r="D18" s="35">
        <v>5.17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5.17</v>
      </c>
      <c r="L18" s="75"/>
      <c r="M18" s="72"/>
      <c r="N18" s="76"/>
      <c r="O18" s="77"/>
    </row>
    <row r="19" spans="1:19" ht="15">
      <c r="B19" s="59" t="s">
        <v>195</v>
      </c>
      <c r="C19" s="87">
        <v>2011</v>
      </c>
      <c r="D19" s="35">
        <v>5.64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5.64</v>
      </c>
      <c r="L19" s="75"/>
      <c r="M19" s="72"/>
      <c r="N19" s="76"/>
      <c r="O19" s="77"/>
    </row>
    <row r="20" spans="1:19" ht="15">
      <c r="B20" s="58" t="s">
        <v>115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105</v>
      </c>
      <c r="C22" s="18" t="s">
        <v>106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6.6800000000000006</v>
      </c>
      <c r="M22" s="72"/>
      <c r="N22" s="73">
        <f>RANK(L22,'LÁNY súly sorrend'!$D$3:$D$22)</f>
        <v>2</v>
      </c>
      <c r="O22" s="78" t="s">
        <v>24</v>
      </c>
    </row>
    <row r="23" spans="1:19" ht="15">
      <c r="B23" s="55" t="s">
        <v>209</v>
      </c>
      <c r="C23" s="19">
        <v>2010</v>
      </c>
      <c r="D23" s="35">
        <v>6.26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6.26</v>
      </c>
      <c r="L23" s="75"/>
      <c r="M23" s="72"/>
      <c r="N23" s="76"/>
      <c r="O23" s="77"/>
    </row>
    <row r="24" spans="1:19" ht="15">
      <c r="B24" s="55" t="s">
        <v>221</v>
      </c>
      <c r="C24" s="19">
        <v>2010</v>
      </c>
      <c r="D24" s="35">
        <v>5.3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5.3</v>
      </c>
      <c r="L24" s="75"/>
      <c r="M24" s="72"/>
      <c r="N24" s="76"/>
      <c r="O24" s="77"/>
    </row>
    <row r="25" spans="1:19" ht="15">
      <c r="B25" s="55" t="s">
        <v>220</v>
      </c>
      <c r="C25" s="19">
        <v>2010</v>
      </c>
      <c r="D25" s="35">
        <v>5.94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5.94</v>
      </c>
      <c r="L25" s="75"/>
      <c r="M25" s="72"/>
      <c r="N25" s="76"/>
      <c r="O25" s="77"/>
    </row>
    <row r="26" spans="1:19" ht="15">
      <c r="B26" s="55" t="s">
        <v>208</v>
      </c>
      <c r="C26" s="19">
        <v>2011</v>
      </c>
      <c r="D26" s="35">
        <v>6.87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6.87</v>
      </c>
      <c r="L26" s="75"/>
      <c r="M26" s="72"/>
      <c r="N26" s="76"/>
      <c r="O26" s="77"/>
    </row>
    <row r="27" spans="1:19" ht="15">
      <c r="B27" s="55" t="s">
        <v>180</v>
      </c>
      <c r="C27" s="19">
        <v>201</v>
      </c>
      <c r="D27" s="35">
        <v>7.65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7.65</v>
      </c>
      <c r="L27" s="75"/>
      <c r="M27" s="72"/>
      <c r="N27" s="76"/>
      <c r="O27" s="77"/>
    </row>
    <row r="28" spans="1:19" ht="15">
      <c r="B28" s="58" t="s">
        <v>111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219</v>
      </c>
      <c r="C30" s="18" t="s">
        <v>75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5.0225</v>
      </c>
      <c r="M30" s="72"/>
      <c r="N30" s="73">
        <f>RANK(L30,'LÁNY súly sorrend'!$D$3:$D$22)</f>
        <v>6</v>
      </c>
      <c r="O30" s="78" t="s">
        <v>24</v>
      </c>
      <c r="S30" s="36"/>
    </row>
    <row r="31" spans="1:19" ht="15">
      <c r="B31" s="55" t="s">
        <v>218</v>
      </c>
      <c r="C31" s="19">
        <v>2010</v>
      </c>
      <c r="D31" s="35" t="s">
        <v>298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0</v>
      </c>
      <c r="L31" s="75"/>
      <c r="M31" s="72"/>
      <c r="N31" s="76"/>
      <c r="O31" s="77"/>
    </row>
    <row r="32" spans="1:19" ht="15">
      <c r="B32" s="55" t="s">
        <v>217</v>
      </c>
      <c r="C32" s="19">
        <v>2010</v>
      </c>
      <c r="D32" s="35">
        <v>6.32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6.32</v>
      </c>
      <c r="L32" s="75"/>
      <c r="M32" s="72"/>
      <c r="N32" s="76"/>
      <c r="O32" s="77"/>
    </row>
    <row r="33" spans="1:15" ht="15">
      <c r="B33" s="55" t="s">
        <v>299</v>
      </c>
      <c r="C33" s="19">
        <v>2010</v>
      </c>
      <c r="D33" s="35">
        <v>3.57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3.57</v>
      </c>
      <c r="L33" s="75"/>
      <c r="M33" s="72"/>
      <c r="N33" s="76"/>
      <c r="O33" s="77"/>
    </row>
    <row r="34" spans="1:15" ht="15">
      <c r="B34" s="55" t="s">
        <v>216</v>
      </c>
      <c r="C34" s="19">
        <v>2010</v>
      </c>
      <c r="D34" s="35">
        <v>5.72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5.72</v>
      </c>
      <c r="L34" s="75"/>
      <c r="M34" s="72"/>
      <c r="N34" s="76"/>
      <c r="O34" s="77"/>
    </row>
    <row r="35" spans="1:15" ht="15">
      <c r="B35" s="55" t="s">
        <v>187</v>
      </c>
      <c r="C35" s="19">
        <v>2011</v>
      </c>
      <c r="D35" s="35">
        <v>4.4800000000000004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4.4800000000000004</v>
      </c>
      <c r="L35" s="75"/>
      <c r="M35" s="72"/>
      <c r="N35" s="76"/>
      <c r="O35" s="77"/>
    </row>
    <row r="36" spans="1:15" ht="15">
      <c r="B36" s="58" t="s">
        <v>81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 t="s">
        <v>285</v>
      </c>
      <c r="C38" s="18" t="s">
        <v>61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6.4175000000000004</v>
      </c>
      <c r="M38" s="72"/>
      <c r="N38" s="73">
        <f>RANK(L38,'LÁNY súly sorrend'!$D$3:$D$22)</f>
        <v>4</v>
      </c>
      <c r="O38" s="78" t="s">
        <v>24</v>
      </c>
    </row>
    <row r="39" spans="1:15" ht="15">
      <c r="B39" s="55" t="s">
        <v>286</v>
      </c>
      <c r="C39" s="19">
        <v>2010</v>
      </c>
      <c r="D39" s="35">
        <v>5.45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5.45</v>
      </c>
      <c r="L39" s="75"/>
      <c r="M39" s="72"/>
      <c r="N39" s="76"/>
      <c r="O39" s="77"/>
    </row>
    <row r="40" spans="1:15" ht="15">
      <c r="B40" s="55" t="s">
        <v>287</v>
      </c>
      <c r="C40" s="19">
        <v>2010</v>
      </c>
      <c r="D40" s="35">
        <v>8.0299999999999994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8.0299999999999994</v>
      </c>
      <c r="L40" s="75"/>
      <c r="M40" s="72"/>
      <c r="N40" s="76"/>
      <c r="O40" s="77"/>
    </row>
    <row r="41" spans="1:15" ht="15">
      <c r="B41" s="55" t="s">
        <v>288</v>
      </c>
      <c r="C41" s="19">
        <v>2010</v>
      </c>
      <c r="D41" s="35">
        <v>5.09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5.09</v>
      </c>
      <c r="L41" s="75"/>
      <c r="M41" s="72"/>
      <c r="N41" s="76"/>
      <c r="O41" s="77"/>
    </row>
    <row r="42" spans="1:15" ht="15">
      <c r="B42" s="55" t="s">
        <v>289</v>
      </c>
      <c r="C42" s="19">
        <v>2010</v>
      </c>
      <c r="D42" s="35">
        <v>5.96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5.96</v>
      </c>
      <c r="L42" s="75"/>
      <c r="M42" s="72"/>
      <c r="N42" s="76"/>
      <c r="O42" s="77"/>
    </row>
    <row r="43" spans="1:15" ht="15">
      <c r="B43" s="55" t="s">
        <v>290</v>
      </c>
      <c r="C43" s="19">
        <v>2011</v>
      </c>
      <c r="D43" s="35">
        <v>6.23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6.23</v>
      </c>
      <c r="L43" s="75"/>
      <c r="M43" s="72"/>
      <c r="N43" s="76"/>
      <c r="O43" s="77"/>
    </row>
    <row r="44" spans="1:15" ht="15">
      <c r="B44" s="58" t="s">
        <v>10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26.25" thickBot="1">
      <c r="A46" s="33" t="s">
        <v>5</v>
      </c>
      <c r="B46" s="60" t="s">
        <v>261</v>
      </c>
      <c r="C46" s="18" t="s">
        <v>61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5.6124999999999998</v>
      </c>
      <c r="M46" s="72"/>
      <c r="N46" s="73">
        <f>RANK(L46,'LÁNY súly sorrend'!$D$3:$D$22)</f>
        <v>5</v>
      </c>
      <c r="O46" s="78" t="s">
        <v>24</v>
      </c>
    </row>
    <row r="47" spans="1:15" ht="15">
      <c r="B47" s="55" t="s">
        <v>271</v>
      </c>
      <c r="C47" s="19">
        <v>2010</v>
      </c>
      <c r="D47" s="35">
        <v>5.2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5.2</v>
      </c>
      <c r="L47" s="75"/>
      <c r="M47" s="72"/>
      <c r="N47" s="76"/>
      <c r="O47" s="77"/>
    </row>
    <row r="48" spans="1:15" ht="15">
      <c r="B48" s="55" t="s">
        <v>272</v>
      </c>
      <c r="C48" s="19">
        <v>2010</v>
      </c>
      <c r="D48" s="35">
        <v>5.19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5.19</v>
      </c>
      <c r="L48" s="75"/>
      <c r="M48" s="72"/>
      <c r="N48" s="76"/>
      <c r="O48" s="77"/>
    </row>
    <row r="49" spans="1:15" ht="15">
      <c r="B49" s="55" t="s">
        <v>304</v>
      </c>
      <c r="C49" s="19">
        <v>2010</v>
      </c>
      <c r="D49" s="35">
        <v>5.43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5.43</v>
      </c>
      <c r="L49" s="75"/>
      <c r="M49" s="72"/>
      <c r="N49" s="76"/>
      <c r="O49" s="77"/>
    </row>
    <row r="50" spans="1:15" ht="15">
      <c r="B50" s="55" t="s">
        <v>274</v>
      </c>
      <c r="C50" s="19">
        <v>2011</v>
      </c>
      <c r="D50" s="35">
        <v>5.82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5.82</v>
      </c>
      <c r="L50" s="75"/>
      <c r="M50" s="72"/>
      <c r="N50" s="76"/>
      <c r="O50" s="77"/>
    </row>
    <row r="51" spans="1:15" ht="15">
      <c r="B51" s="55" t="s">
        <v>305</v>
      </c>
      <c r="C51" s="19">
        <v>2010</v>
      </c>
      <c r="D51" s="35">
        <v>6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6</v>
      </c>
      <c r="L51" s="75"/>
      <c r="M51" s="72"/>
      <c r="N51" s="76"/>
      <c r="O51" s="77"/>
    </row>
    <row r="52" spans="1:15" ht="15">
      <c r="B52" s="58" t="s">
        <v>276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0</v>
      </c>
      <c r="M54" s="72"/>
      <c r="N54" s="73">
        <f>RANK(L54,'LÁNY súly sorrend'!$D$3:$D$22)</f>
        <v>7</v>
      </c>
      <c r="O54" s="78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5"/>
      <c r="M55" s="72"/>
      <c r="N55" s="76"/>
      <c r="O55" s="79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5"/>
      <c r="M56" s="72"/>
      <c r="N56" s="76"/>
      <c r="O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5"/>
      <c r="M57" s="72"/>
      <c r="N57" s="76"/>
      <c r="O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5"/>
      <c r="M58" s="72"/>
      <c r="N58" s="76"/>
      <c r="O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5"/>
      <c r="M59" s="72"/>
      <c r="N59" s="76"/>
      <c r="O59" s="77"/>
    </row>
    <row r="60" spans="1:15" ht="15">
      <c r="B60" s="58" t="s">
        <v>10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0</v>
      </c>
      <c r="M62" s="72"/>
      <c r="N62" s="73">
        <f>RANK(L62,'LÁNY súly sorrend'!$D$3:$D$22)</f>
        <v>7</v>
      </c>
      <c r="O62" s="78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5"/>
      <c r="M63" s="72"/>
      <c r="N63" s="76"/>
      <c r="O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5"/>
      <c r="M64" s="72"/>
      <c r="N64" s="76"/>
      <c r="O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5"/>
      <c r="M65" s="72"/>
      <c r="N65" s="76"/>
      <c r="O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5"/>
      <c r="M66" s="72"/>
      <c r="N66" s="76"/>
      <c r="O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5"/>
      <c r="M67" s="72"/>
      <c r="N67" s="76"/>
      <c r="O67" s="77"/>
    </row>
    <row r="68" spans="1:15" ht="15">
      <c r="B68" s="58" t="s">
        <v>10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/>
      <c r="C70" s="18"/>
      <c r="D70" s="18"/>
      <c r="E70" s="18"/>
      <c r="F70" s="18"/>
      <c r="G70" s="18"/>
      <c r="H70" s="18"/>
      <c r="I70" s="18"/>
      <c r="K70" s="70"/>
      <c r="L70" s="71">
        <f>(SUM(J71:J75)-MIN(J71:J75))/4</f>
        <v>0</v>
      </c>
      <c r="M70" s="72"/>
      <c r="N70" s="73">
        <f>RANK(L70,'LÁNY súly sorrend'!$D$3:$D$22)</f>
        <v>7</v>
      </c>
      <c r="O70" s="78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5"/>
      <c r="M71" s="72"/>
      <c r="N71" s="76"/>
      <c r="O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5"/>
      <c r="M72" s="72"/>
      <c r="N72" s="76"/>
      <c r="O72" s="77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5"/>
      <c r="M73" s="72"/>
      <c r="N73" s="76"/>
      <c r="O73" s="77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5"/>
      <c r="M74" s="72"/>
      <c r="N74" s="76"/>
      <c r="O74" s="77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0</v>
      </c>
      <c r="M78" s="72"/>
      <c r="N78" s="73">
        <f>RANK(L78,'LÁNY súly sorrend'!$D$3:$D$22)</f>
        <v>7</v>
      </c>
      <c r="O78" s="78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5"/>
      <c r="M79" s="72"/>
      <c r="N79" s="76"/>
      <c r="O79" s="77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5"/>
      <c r="M80" s="72"/>
      <c r="N80" s="76"/>
      <c r="O80" s="77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5"/>
      <c r="M81" s="72"/>
      <c r="N81" s="76"/>
      <c r="O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5"/>
      <c r="M82" s="72"/>
      <c r="N82" s="76"/>
      <c r="O82" s="77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5"/>
      <c r="M83" s="72"/>
      <c r="N83" s="76"/>
      <c r="O83" s="77"/>
    </row>
    <row r="84" spans="1:15" ht="15">
      <c r="B84" s="58" t="s">
        <v>10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RANK(L86,'LÁNY súly sorrend'!$D$3:$D$22)</f>
        <v>7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RANK(L94,'LÁNY súly sorrend'!$D$3:$D$22)</f>
        <v>7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RANK(L102,'LÁNY súly sorrend'!$D$3:$D$22)</f>
        <v>7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RANK(L110,'LÁNY súly sorrend'!$D$3:$D$22)</f>
        <v>7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RANK(L118,'LÁNY súly sorrend'!$D$3:$D$22)</f>
        <v>7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RANK(L126,'LÁNY súly sorrend'!$D$3:$D$22)</f>
        <v>7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RANK(L134,'LÁNY súly sorrend'!$D$3:$D$22)</f>
        <v>7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RANK(L142,'LÁNY súly sorrend'!$D$3:$D$22)</f>
        <v>7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RANK(L150,'LÁNY súly sorrend'!$D$3:$D$22)</f>
        <v>7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RANK(L158,'LÁNY súly sorrend'!$D$3:$D$22)</f>
        <v>7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N3:O4"/>
    <mergeCell ref="A2:O2"/>
    <mergeCell ref="A1:B1"/>
    <mergeCell ref="C1:D1"/>
    <mergeCell ref="E1:O1"/>
  </mergeCells>
  <conditionalFormatting sqref="C1:C6 C164:C1048576">
    <cfRule type="cellIs" dxfId="27" priority="1" operator="between">
      <formula>2009</formula>
      <formula>2012</formula>
    </cfRule>
  </conditionalFormatting>
  <conditionalFormatting sqref="D12:I14 D20:I22 D28:I30 D36:I38 D44:I46 D52:I54 D60:I62 D68:I70">
    <cfRule type="cellIs" dxfId="26" priority="14" operator="between">
      <formula>2002</formula>
      <formula>2007</formula>
    </cfRule>
  </conditionalFormatting>
  <conditionalFormatting sqref="D76:I78">
    <cfRule type="cellIs" dxfId="25" priority="13" operator="between">
      <formula>2002</formula>
      <formula>2007</formula>
    </cfRule>
  </conditionalFormatting>
  <conditionalFormatting sqref="D84:I86">
    <cfRule type="cellIs" dxfId="24" priority="12" operator="between">
      <formula>2002</formula>
      <formula>2007</formula>
    </cfRule>
  </conditionalFormatting>
  <conditionalFormatting sqref="D92:I94">
    <cfRule type="cellIs" dxfId="23" priority="11" operator="between">
      <formula>2002</formula>
      <formula>2007</formula>
    </cfRule>
  </conditionalFormatting>
  <conditionalFormatting sqref="D100:I102">
    <cfRule type="cellIs" dxfId="22" priority="10" operator="between">
      <formula>2002</formula>
      <formula>2007</formula>
    </cfRule>
  </conditionalFormatting>
  <conditionalFormatting sqref="D108:I110">
    <cfRule type="cellIs" dxfId="21" priority="9" operator="between">
      <formula>2002</formula>
      <formula>2007</formula>
    </cfRule>
  </conditionalFormatting>
  <conditionalFormatting sqref="D116:I118">
    <cfRule type="cellIs" dxfId="20" priority="8" operator="between">
      <formula>2002</formula>
      <formula>2007</formula>
    </cfRule>
  </conditionalFormatting>
  <conditionalFormatting sqref="D124:I126">
    <cfRule type="cellIs" dxfId="19" priority="7" operator="between">
      <formula>2002</formula>
      <formula>2007</formula>
    </cfRule>
  </conditionalFormatting>
  <conditionalFormatting sqref="D132:I134">
    <cfRule type="cellIs" dxfId="18" priority="6" operator="between">
      <formula>2002</formula>
      <formula>2007</formula>
    </cfRule>
  </conditionalFormatting>
  <conditionalFormatting sqref="D140:I142">
    <cfRule type="cellIs" dxfId="17" priority="5" operator="between">
      <formula>2002</formula>
      <formula>2007</formula>
    </cfRule>
  </conditionalFormatting>
  <conditionalFormatting sqref="D148:I150">
    <cfRule type="cellIs" dxfId="16" priority="4" operator="between">
      <formula>2002</formula>
      <formula>2007</formula>
    </cfRule>
  </conditionalFormatting>
  <conditionalFormatting sqref="D156:I158">
    <cfRule type="cellIs" dxfId="15" priority="3" operator="between">
      <formula>2002</formula>
      <formula>2007</formula>
    </cfRule>
  </conditionalFormatting>
  <conditionalFormatting sqref="D164:I248">
    <cfRule type="cellIs" dxfId="14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7D22EB-48C5-4D6E-8F0D-A4F77F76DF69}">
          <x14:formula1>
            <xm:f>'LÁNY súly sorrend'!$H$3:$H$7</xm:f>
          </x14:formula1>
          <xm:sqref>E1:O1</xm:sqref>
        </x14:dataValidation>
        <x14:dataValidation type="list" allowBlank="1" showInputMessage="1" showErrorMessage="1" xr:uid="{DED3D637-3519-4C50-9684-0745B1B6764A}">
          <x14:formula1>
            <xm:f>'LÁNY súly sorrend'!$J$3:$J$4</xm:f>
          </x14:formula1>
          <xm:sqref>A1:B1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zoomScaleNormal="100" workbookViewId="0">
      <selection activeCell="B3" sqref="B3:D8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'LÁNY súly 3-4.kcs'!A1:M1</f>
        <v>Lány</v>
      </c>
      <c r="B1" s="66" t="str">
        <f>'LÁNY súly 3-4.kcs'!C1</f>
        <v>III-IV.</v>
      </c>
      <c r="C1" s="128" t="str">
        <f>'LÁNY súly 3-4.kcs'!E1</f>
        <v>Súlylökés (3 kg)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'LÁNY súly 3-4.kcs'!C6</f>
        <v>Szekszárd</v>
      </c>
      <c r="C3" s="69" t="str">
        <f>'LÁNY súly 3-4.kcs'!B6</f>
        <v>PTE Illyés Gyula Gyakorló Általános Iskola</v>
      </c>
      <c r="D3" s="64">
        <f>'LÁNY súly 3-4.kcs'!L6</f>
        <v>8.0449999999999999</v>
      </c>
      <c r="H3" t="s">
        <v>43</v>
      </c>
      <c r="J3" t="s">
        <v>38</v>
      </c>
    </row>
    <row r="4" spans="1:10">
      <c r="A4" s="62" t="s">
        <v>1</v>
      </c>
      <c r="B4" s="63" t="str">
        <f>'LÁNY súly 3-4.kcs'!C22</f>
        <v>Dombóvár</v>
      </c>
      <c r="C4" s="69" t="str">
        <f>'LÁNY súly 3-4.kcs'!B22</f>
        <v>Szent Orsolya Bencés Általános Iskola</v>
      </c>
      <c r="D4" s="64">
        <f>'LÁNY súly 3-4.kcs'!L22</f>
        <v>6.6800000000000006</v>
      </c>
      <c r="H4" t="s">
        <v>42</v>
      </c>
      <c r="J4" t="s">
        <v>39</v>
      </c>
    </row>
    <row r="5" spans="1:10">
      <c r="A5" s="62" t="s">
        <v>2</v>
      </c>
      <c r="B5" s="63" t="str">
        <f>'LÁNY súly 3-4.kcs'!C14</f>
        <v>Bonyhád</v>
      </c>
      <c r="C5" s="69" t="str">
        <f>'LÁNY súly 3-4.kcs'!B14</f>
        <v>Bonyhádi Általános Iskola</v>
      </c>
      <c r="D5" s="64">
        <f>'LÁNY súly 3-4.kcs'!L14</f>
        <v>6.46</v>
      </c>
      <c r="H5" t="s">
        <v>46</v>
      </c>
    </row>
    <row r="6" spans="1:10">
      <c r="A6" s="62" t="s">
        <v>3</v>
      </c>
      <c r="B6" s="63" t="str">
        <f>'LÁNY súly 3-4.kcs'!C38</f>
        <v>Szekszárd</v>
      </c>
      <c r="C6" s="69" t="str">
        <f>'LÁNY súly 3-4.kcs'!B38</f>
        <v>Szekszárdi Garay János Gimnázium</v>
      </c>
      <c r="D6" s="64">
        <f>'LÁNY súly 3-4.kcs'!L38</f>
        <v>6.4175000000000004</v>
      </c>
      <c r="H6" t="s">
        <v>47</v>
      </c>
    </row>
    <row r="7" spans="1:10">
      <c r="A7" s="62" t="s">
        <v>4</v>
      </c>
      <c r="B7" s="63" t="str">
        <f>'LÁNY súly 3-4.kcs'!C46</f>
        <v>Szekszárd</v>
      </c>
      <c r="C7" s="69" t="str">
        <f>'LÁNY súly 3-4.kcs'!B46</f>
        <v>Szekszárdi Dienes Valéria Általános Iskola</v>
      </c>
      <c r="D7" s="64">
        <f>'LÁNY súly 3-4.kcs'!L46</f>
        <v>5.6124999999999998</v>
      </c>
      <c r="H7" t="s">
        <v>44</v>
      </c>
    </row>
    <row r="8" spans="1:10">
      <c r="A8" s="62" t="s">
        <v>5</v>
      </c>
      <c r="B8" s="63" t="str">
        <f>'LÁNY súly 3-4.kcs'!C30</f>
        <v>Őcsény</v>
      </c>
      <c r="C8" s="69" t="str">
        <f>'LÁNY súly 3-4.kcs'!B30</f>
        <v>Őcsényi Perzel Mór Általános Iskola</v>
      </c>
      <c r="D8" s="64">
        <f>'LÁNY súly 3-4.kcs'!L30</f>
        <v>5.0225</v>
      </c>
    </row>
    <row r="9" spans="1:10">
      <c r="A9" s="62" t="s">
        <v>6</v>
      </c>
      <c r="B9" s="63">
        <f>'LÁNY súly 3-4.kcs'!C54</f>
        <v>0</v>
      </c>
      <c r="C9" s="69">
        <f>'LÁNY súly 3-4.kcs'!B54</f>
        <v>0</v>
      </c>
      <c r="D9" s="64">
        <f>'LÁNY súly 3-4.kcs'!L54</f>
        <v>0</v>
      </c>
    </row>
    <row r="10" spans="1:10">
      <c r="A10" s="62" t="s">
        <v>7</v>
      </c>
      <c r="B10" s="63">
        <f>'LÁNY súly 3-4.kcs'!C62</f>
        <v>0</v>
      </c>
      <c r="C10" s="69">
        <f>'LÁNY súly 3-4.kcs'!B62</f>
        <v>0</v>
      </c>
      <c r="D10" s="64">
        <f>'LÁNY súly 3-4.kcs'!L62</f>
        <v>0</v>
      </c>
    </row>
    <row r="11" spans="1:10">
      <c r="A11" s="62" t="s">
        <v>17</v>
      </c>
      <c r="B11" s="63">
        <f>'LÁNY súly 3-4.kcs'!C70</f>
        <v>0</v>
      </c>
      <c r="C11" s="69">
        <f>'LÁNY súly 3-4.kcs'!B70</f>
        <v>0</v>
      </c>
      <c r="D11" s="64">
        <f>'LÁNY súly 3-4.kcs'!L70</f>
        <v>0</v>
      </c>
    </row>
    <row r="12" spans="1:10">
      <c r="A12" s="62" t="s">
        <v>18</v>
      </c>
      <c r="B12" s="63">
        <f>'LÁNY súly 3-4.kcs'!C78</f>
        <v>0</v>
      </c>
      <c r="C12" s="69">
        <f>'LÁNY súly 3-4.kcs'!B78</f>
        <v>0</v>
      </c>
      <c r="D12" s="64">
        <f>'LÁNY súly 3-4.kcs'!L78</f>
        <v>0</v>
      </c>
    </row>
    <row r="13" spans="1:10">
      <c r="A13" s="62" t="s">
        <v>19</v>
      </c>
      <c r="B13" s="63">
        <f>'LÁNY súly 3-4.kcs'!C86</f>
        <v>0</v>
      </c>
      <c r="C13" s="69">
        <f>'LÁNY súly 3-4.kcs'!B86</f>
        <v>0</v>
      </c>
      <c r="D13" s="64">
        <f>'LÁNY súly 3-4.kcs'!L86</f>
        <v>0</v>
      </c>
    </row>
    <row r="14" spans="1:10">
      <c r="A14" s="62" t="s">
        <v>20</v>
      </c>
      <c r="B14" s="63">
        <f>'LÁNY súly 3-4.kcs'!C94</f>
        <v>0</v>
      </c>
      <c r="C14" s="69">
        <f>'LÁNY súly 3-4.kcs'!B94</f>
        <v>0</v>
      </c>
      <c r="D14" s="64">
        <f>'LÁNY súly 3-4.kcs'!L94</f>
        <v>0</v>
      </c>
    </row>
    <row r="15" spans="1:10">
      <c r="A15" s="62" t="s">
        <v>21</v>
      </c>
      <c r="B15" s="63">
        <f>'LÁNY súly 3-4.kcs'!C102</f>
        <v>0</v>
      </c>
      <c r="C15" s="69">
        <f>'LÁNY súly 3-4.kcs'!B102</f>
        <v>0</v>
      </c>
      <c r="D15" s="64">
        <f>'LÁNY súly 3-4.kcs'!L102</f>
        <v>0</v>
      </c>
    </row>
    <row r="16" spans="1:10">
      <c r="A16" s="62" t="s">
        <v>22</v>
      </c>
      <c r="B16" s="63">
        <f>'LÁNY súly 3-4.kcs'!C110</f>
        <v>0</v>
      </c>
      <c r="C16" s="69">
        <f>'LÁNY súly 3-4.kcs'!B110</f>
        <v>0</v>
      </c>
      <c r="D16" s="64">
        <f>'LÁNY súly 3-4.kcs'!L110</f>
        <v>0</v>
      </c>
    </row>
    <row r="17" spans="1:4">
      <c r="A17" s="62" t="s">
        <v>23</v>
      </c>
      <c r="B17" s="63">
        <f>'LÁNY súly 3-4.kcs'!C118</f>
        <v>0</v>
      </c>
      <c r="C17" s="69">
        <v>0</v>
      </c>
      <c r="D17" s="64">
        <f>'LÁNY súly 3-4.kcs'!L118</f>
        <v>0</v>
      </c>
    </row>
    <row r="18" spans="1:4">
      <c r="A18" s="62" t="s">
        <v>29</v>
      </c>
      <c r="B18" s="63">
        <f>'LÁNY súly 3-4.kcs'!C126</f>
        <v>0</v>
      </c>
      <c r="C18" s="69">
        <f>'LÁNY súly 3-4.kcs'!B126</f>
        <v>0</v>
      </c>
      <c r="D18" s="64">
        <f>'LÁNY súly 3-4.kcs'!L126</f>
        <v>0</v>
      </c>
    </row>
    <row r="19" spans="1:4">
      <c r="A19" s="62" t="s">
        <v>30</v>
      </c>
      <c r="B19" s="63">
        <f>'LÁNY súly 3-4.kcs'!C134</f>
        <v>0</v>
      </c>
      <c r="C19" s="69">
        <f>'LÁNY súly 3-4.kcs'!B134</f>
        <v>0</v>
      </c>
      <c r="D19" s="64">
        <f>'LÁNY súly 3-4.kcs'!L134</f>
        <v>0</v>
      </c>
    </row>
    <row r="20" spans="1:4">
      <c r="A20" s="62" t="s">
        <v>31</v>
      </c>
      <c r="B20" s="63">
        <f>'LÁNY súly 3-4.kcs'!C142</f>
        <v>0</v>
      </c>
      <c r="C20" s="69">
        <f>'LÁNY súly 3-4.kcs'!B142</f>
        <v>0</v>
      </c>
      <c r="D20" s="64">
        <f>'LÁNY súly 3-4.kcs'!L142</f>
        <v>0</v>
      </c>
    </row>
    <row r="21" spans="1:4">
      <c r="A21" s="62" t="s">
        <v>32</v>
      </c>
      <c r="B21" s="63">
        <f>'LÁNY súly 3-4.kcs'!C150</f>
        <v>0</v>
      </c>
      <c r="C21" s="69">
        <f>'LÁNY súly 3-4.kcs'!B150</f>
        <v>0</v>
      </c>
      <c r="D21" s="64">
        <f>'LÁNY súly 3-4.kcs'!L150</f>
        <v>0</v>
      </c>
    </row>
    <row r="22" spans="1:4">
      <c r="A22" s="62" t="s">
        <v>33</v>
      </c>
      <c r="B22" s="63">
        <f>'LÁNY súly 3-4.kcs'!C158</f>
        <v>0</v>
      </c>
      <c r="C22" s="69">
        <f>'LÁNY súly 3-4.kcs'!B158</f>
        <v>0</v>
      </c>
      <c r="D22" s="64">
        <f>'LÁNY súly 3-4.kcs'!L158</f>
        <v>0</v>
      </c>
    </row>
    <row r="24" spans="1:4" ht="15">
      <c r="B24" s="82" t="str">
        <f>[7]Fedlap!A22</f>
        <v>Szekszárd, Atlétika Centrum</v>
      </c>
      <c r="C24" s="83">
        <f>[7]Fedlap!A25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8">
    <sortCondition descending="1" ref="D3:D8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topLeftCell="A2" zoomScaleNormal="100" zoomScalePageLayoutView="85" workbookViewId="0">
      <selection activeCell="M68" sqref="M68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39</v>
      </c>
      <c r="B1" s="127"/>
      <c r="C1" s="127" t="s">
        <v>40</v>
      </c>
      <c r="D1" s="127"/>
      <c r="E1" s="127" t="s">
        <v>44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60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42.989999999999995</v>
      </c>
      <c r="M6" s="72"/>
      <c r="N6" s="73">
        <f>RANK(L6,'LÁNY kislabda sorrend'!$D$3:$D$22)</f>
        <v>1</v>
      </c>
      <c r="O6" s="74" t="s">
        <v>24</v>
      </c>
    </row>
    <row r="7" spans="1:15" ht="15">
      <c r="B7" s="55" t="s">
        <v>175</v>
      </c>
      <c r="C7" s="86">
        <v>2012</v>
      </c>
      <c r="D7" s="35">
        <v>47.43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47.43</v>
      </c>
      <c r="L7" s="75"/>
      <c r="M7" s="72"/>
      <c r="N7" s="76"/>
      <c r="O7" s="77"/>
    </row>
    <row r="8" spans="1:15" ht="15">
      <c r="B8" s="55" t="s">
        <v>228</v>
      </c>
      <c r="C8" s="86">
        <v>2011</v>
      </c>
      <c r="D8" s="35">
        <v>41.85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 t="shared" ref="J8:J71" si="0">MAX(D8:I8)</f>
        <v>41.85</v>
      </c>
      <c r="L8" s="75"/>
      <c r="M8" s="72"/>
      <c r="N8" s="76"/>
      <c r="O8" s="77"/>
    </row>
    <row r="9" spans="1:15" ht="15">
      <c r="B9" s="55" t="s">
        <v>229</v>
      </c>
      <c r="C9" s="86">
        <v>2012</v>
      </c>
      <c r="D9" s="35">
        <v>40.44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 t="shared" si="0"/>
        <v>40.44</v>
      </c>
      <c r="L9" s="75"/>
      <c r="M9" s="72"/>
      <c r="N9" s="76"/>
      <c r="O9" s="77"/>
    </row>
    <row r="10" spans="1:15" ht="15">
      <c r="B10" s="55" t="s">
        <v>230</v>
      </c>
      <c r="C10" s="86">
        <v>2011</v>
      </c>
      <c r="D10" s="35">
        <v>42.24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 t="shared" si="0"/>
        <v>42.24</v>
      </c>
      <c r="L10" s="75"/>
      <c r="M10" s="72"/>
      <c r="N10" s="76"/>
      <c r="O10" s="77"/>
    </row>
    <row r="11" spans="1:15" ht="15">
      <c r="B11" s="55" t="s">
        <v>179</v>
      </c>
      <c r="C11" s="86">
        <v>2011</v>
      </c>
      <c r="D11" s="35">
        <v>39.42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 t="shared" si="0"/>
        <v>39.42</v>
      </c>
      <c r="L11" s="75"/>
      <c r="M11" s="72"/>
      <c r="N11" s="76"/>
      <c r="O11" s="77"/>
    </row>
    <row r="12" spans="1:15" ht="15">
      <c r="B12" s="58" t="s">
        <v>66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15.75" thickBot="1">
      <c r="A14" s="33" t="s">
        <v>1</v>
      </c>
      <c r="B14" s="57" t="s">
        <v>231</v>
      </c>
      <c r="C14" s="18" t="s">
        <v>147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35.224999999999994</v>
      </c>
      <c r="M14" s="72"/>
      <c r="N14" s="73">
        <f>RANK(L14,'LÁNY kislabda sorrend'!$D$3:$D$22)</f>
        <v>2</v>
      </c>
      <c r="O14" s="74" t="s">
        <v>24</v>
      </c>
    </row>
    <row r="15" spans="1:15" ht="15">
      <c r="B15" s="55" t="s">
        <v>232</v>
      </c>
      <c r="C15" s="87">
        <v>2010</v>
      </c>
      <c r="D15" s="35">
        <v>39.21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 t="shared" si="0"/>
        <v>39.21</v>
      </c>
      <c r="L15" s="75"/>
      <c r="M15" s="72"/>
      <c r="N15" s="76"/>
      <c r="O15" s="77"/>
    </row>
    <row r="16" spans="1:15" ht="15">
      <c r="B16" s="59" t="s">
        <v>233</v>
      </c>
      <c r="C16" s="87">
        <v>2010</v>
      </c>
      <c r="D16" s="35">
        <v>37.53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 t="shared" si="0"/>
        <v>37.53</v>
      </c>
      <c r="L16" s="75"/>
      <c r="M16" s="72"/>
      <c r="N16" s="76"/>
      <c r="O16" s="77"/>
    </row>
    <row r="17" spans="1:19" ht="15">
      <c r="B17" s="59" t="s">
        <v>296</v>
      </c>
      <c r="C17" s="87">
        <v>2012</v>
      </c>
      <c r="D17" s="35">
        <v>25.75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 t="shared" si="0"/>
        <v>25.75</v>
      </c>
      <c r="L17" s="75"/>
      <c r="M17" s="72"/>
      <c r="N17" s="76"/>
      <c r="O17" s="77"/>
    </row>
    <row r="18" spans="1:19" ht="15">
      <c r="B18" s="59" t="s">
        <v>295</v>
      </c>
      <c r="C18" s="87">
        <v>2011</v>
      </c>
      <c r="D18" s="35">
        <v>27.33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 t="shared" si="0"/>
        <v>27.33</v>
      </c>
      <c r="L18" s="75"/>
      <c r="M18" s="72"/>
      <c r="N18" s="76"/>
      <c r="O18" s="77"/>
    </row>
    <row r="19" spans="1:19" ht="15">
      <c r="B19" s="59" t="s">
        <v>234</v>
      </c>
      <c r="C19" s="87">
        <v>2010</v>
      </c>
      <c r="D19" s="35">
        <v>36.83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 t="shared" si="0"/>
        <v>36.83</v>
      </c>
      <c r="L19" s="75"/>
      <c r="M19" s="72"/>
      <c r="N19" s="76"/>
      <c r="O19" s="77"/>
    </row>
    <row r="20" spans="1:19" ht="15">
      <c r="B20" s="58" t="s">
        <v>143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97</v>
      </c>
      <c r="C22" s="18" t="s">
        <v>98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26.922499999999999</v>
      </c>
      <c r="M22" s="72"/>
      <c r="N22" s="73">
        <f>RANK(L22,'LÁNY kislabda sorrend'!$D$3:$D$22)</f>
        <v>9</v>
      </c>
      <c r="O22" s="78" t="s">
        <v>24</v>
      </c>
    </row>
    <row r="23" spans="1:19" ht="15">
      <c r="B23" s="55" t="s">
        <v>210</v>
      </c>
      <c r="C23" s="19">
        <v>2013</v>
      </c>
      <c r="D23" s="35">
        <v>21.27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 t="shared" si="0"/>
        <v>21.27</v>
      </c>
      <c r="L23" s="75"/>
      <c r="M23" s="72"/>
      <c r="N23" s="76"/>
      <c r="O23" s="77"/>
    </row>
    <row r="24" spans="1:19" ht="15">
      <c r="B24" s="55" t="s">
        <v>189</v>
      </c>
      <c r="C24" s="19">
        <v>2012</v>
      </c>
      <c r="D24" s="35">
        <v>16.37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 t="shared" si="0"/>
        <v>16.37</v>
      </c>
      <c r="L24" s="75"/>
      <c r="M24" s="72"/>
      <c r="N24" s="76"/>
      <c r="O24" s="77"/>
    </row>
    <row r="25" spans="1:19" ht="15">
      <c r="B25" s="55" t="s">
        <v>190</v>
      </c>
      <c r="C25" s="19">
        <v>2010</v>
      </c>
      <c r="D25" s="35">
        <v>29.97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 t="shared" si="0"/>
        <v>29.97</v>
      </c>
      <c r="L25" s="75"/>
      <c r="M25" s="72"/>
      <c r="N25" s="76"/>
      <c r="O25" s="77"/>
    </row>
    <row r="26" spans="1:19" ht="15">
      <c r="B26" s="55" t="s">
        <v>191</v>
      </c>
      <c r="C26" s="19">
        <v>2011</v>
      </c>
      <c r="D26" s="35">
        <v>32.090000000000003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 t="shared" si="0"/>
        <v>32.090000000000003</v>
      </c>
      <c r="L26" s="75"/>
      <c r="M26" s="72"/>
      <c r="N26" s="76"/>
      <c r="O26" s="77"/>
    </row>
    <row r="27" spans="1:19" ht="15">
      <c r="B27" s="55" t="s">
        <v>235</v>
      </c>
      <c r="C27" s="19">
        <v>2012</v>
      </c>
      <c r="D27" s="35">
        <v>24.36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 t="shared" si="0"/>
        <v>24.36</v>
      </c>
      <c r="L27" s="75"/>
      <c r="M27" s="72"/>
      <c r="N27" s="76"/>
      <c r="O27" s="77"/>
    </row>
    <row r="28" spans="1:19" ht="15">
      <c r="B28" s="58" t="s">
        <v>103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74</v>
      </c>
      <c r="C30" s="18" t="s">
        <v>75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22.045000000000002</v>
      </c>
      <c r="M30" s="72"/>
      <c r="N30" s="73">
        <f>RANK(L30,'LÁNY kislabda sorrend'!$D$3:$D$22)</f>
        <v>10</v>
      </c>
      <c r="O30" s="78" t="s">
        <v>24</v>
      </c>
      <c r="S30" s="36"/>
    </row>
    <row r="31" spans="1:19" ht="15">
      <c r="B31" s="55" t="s">
        <v>217</v>
      </c>
      <c r="C31" s="19">
        <v>2010</v>
      </c>
      <c r="D31" s="35">
        <v>19.98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 t="shared" si="0"/>
        <v>19.98</v>
      </c>
      <c r="L31" s="75"/>
      <c r="M31" s="72"/>
      <c r="N31" s="76"/>
      <c r="O31" s="77"/>
    </row>
    <row r="32" spans="1:19" ht="15">
      <c r="B32" s="55" t="s">
        <v>199</v>
      </c>
      <c r="C32" s="19">
        <v>2012</v>
      </c>
      <c r="D32" s="35">
        <v>19.440000000000001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 t="shared" si="0"/>
        <v>19.440000000000001</v>
      </c>
      <c r="L32" s="75"/>
      <c r="M32" s="72"/>
      <c r="N32" s="76"/>
      <c r="O32" s="77"/>
    </row>
    <row r="33" spans="1:15" ht="15">
      <c r="B33" s="55" t="s">
        <v>186</v>
      </c>
      <c r="C33" s="19">
        <v>2011</v>
      </c>
      <c r="D33" s="35">
        <v>24.7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 t="shared" si="0"/>
        <v>24.7</v>
      </c>
      <c r="L33" s="75"/>
      <c r="M33" s="72"/>
      <c r="N33" s="76"/>
      <c r="O33" s="77"/>
    </row>
    <row r="34" spans="1:15" ht="15">
      <c r="B34" s="55" t="s">
        <v>185</v>
      </c>
      <c r="C34" s="19">
        <v>2011</v>
      </c>
      <c r="D34" s="35">
        <v>17.95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 t="shared" si="0"/>
        <v>17.95</v>
      </c>
      <c r="L34" s="75"/>
      <c r="M34" s="72"/>
      <c r="N34" s="76"/>
      <c r="O34" s="77"/>
    </row>
    <row r="35" spans="1:15" ht="15">
      <c r="B35" s="55" t="s">
        <v>198</v>
      </c>
      <c r="C35" s="19">
        <v>2010</v>
      </c>
      <c r="D35" s="35">
        <v>24.06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 t="shared" si="0"/>
        <v>24.06</v>
      </c>
      <c r="L35" s="75"/>
      <c r="M35" s="72"/>
      <c r="N35" s="76"/>
      <c r="O35" s="77"/>
    </row>
    <row r="36" spans="1:15" ht="15">
      <c r="B36" s="58" t="s">
        <v>81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 t="s">
        <v>135</v>
      </c>
      <c r="C38" s="18" t="s">
        <v>134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32.54</v>
      </c>
      <c r="M38" s="72"/>
      <c r="N38" s="73">
        <f>RANK(L38,'LÁNY kislabda sorrend'!$D$3:$D$22)</f>
        <v>5</v>
      </c>
      <c r="O38" s="78" t="s">
        <v>24</v>
      </c>
    </row>
    <row r="39" spans="1:15" ht="15">
      <c r="B39" s="55" t="s">
        <v>239</v>
      </c>
      <c r="C39" s="19">
        <v>2013</v>
      </c>
      <c r="D39" s="35">
        <v>27.53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 t="shared" si="0"/>
        <v>27.53</v>
      </c>
      <c r="L39" s="75"/>
      <c r="M39" s="72"/>
      <c r="N39" s="76"/>
      <c r="O39" s="77"/>
    </row>
    <row r="40" spans="1:15" ht="15">
      <c r="B40" s="55" t="s">
        <v>236</v>
      </c>
      <c r="C40" s="19">
        <v>2010</v>
      </c>
      <c r="D40" s="35">
        <v>31.97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 t="shared" si="0"/>
        <v>31.97</v>
      </c>
      <c r="L40" s="75"/>
      <c r="M40" s="72"/>
      <c r="N40" s="76"/>
      <c r="O40" s="77"/>
    </row>
    <row r="41" spans="1:15" ht="15">
      <c r="B41" s="55" t="s">
        <v>237</v>
      </c>
      <c r="C41" s="19">
        <v>2010</v>
      </c>
      <c r="D41" s="35">
        <v>41.22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 t="shared" si="0"/>
        <v>41.22</v>
      </c>
      <c r="L41" s="75"/>
      <c r="M41" s="72"/>
      <c r="N41" s="76"/>
      <c r="O41" s="77"/>
    </row>
    <row r="42" spans="1:15" ht="15">
      <c r="B42" s="55" t="s">
        <v>238</v>
      </c>
      <c r="C42" s="19">
        <v>2010</v>
      </c>
      <c r="D42" s="35">
        <v>29.21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 t="shared" si="0"/>
        <v>29.21</v>
      </c>
      <c r="L42" s="75"/>
      <c r="M42" s="72"/>
      <c r="N42" s="76"/>
      <c r="O42" s="77"/>
    </row>
    <row r="43" spans="1:15" ht="15">
      <c r="B43" s="55" t="s">
        <v>263</v>
      </c>
      <c r="C43" s="19">
        <v>2011</v>
      </c>
      <c r="D43" s="35">
        <v>27.76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 t="shared" si="0"/>
        <v>27.76</v>
      </c>
      <c r="L43" s="75"/>
      <c r="M43" s="72"/>
      <c r="N43" s="76"/>
      <c r="O43" s="77"/>
    </row>
    <row r="44" spans="1:15" ht="15">
      <c r="B44" s="58" t="s">
        <v>240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 t="s">
        <v>105</v>
      </c>
      <c r="C46" s="18" t="s">
        <v>106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34.372499999999995</v>
      </c>
      <c r="M46" s="72"/>
      <c r="N46" s="73">
        <f>RANK(L46,'LÁNY kislabda sorrend'!$D$3:$D$22)</f>
        <v>3</v>
      </c>
      <c r="O46" s="78" t="s">
        <v>24</v>
      </c>
    </row>
    <row r="47" spans="1:15" ht="15">
      <c r="B47" s="55" t="s">
        <v>209</v>
      </c>
      <c r="C47" s="19">
        <v>2010</v>
      </c>
      <c r="D47" s="35">
        <v>35.229999999999997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 t="shared" si="0"/>
        <v>35.229999999999997</v>
      </c>
      <c r="L47" s="75"/>
      <c r="M47" s="72"/>
      <c r="N47" s="76"/>
      <c r="O47" s="77"/>
    </row>
    <row r="48" spans="1:15" ht="15">
      <c r="B48" s="55" t="s">
        <v>208</v>
      </c>
      <c r="C48" s="19">
        <v>2011</v>
      </c>
      <c r="D48" s="35">
        <v>34.520000000000003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 t="shared" si="0"/>
        <v>34.520000000000003</v>
      </c>
      <c r="L48" s="75"/>
      <c r="M48" s="72"/>
      <c r="N48" s="76"/>
      <c r="O48" s="77"/>
    </row>
    <row r="49" spans="1:15" ht="15">
      <c r="B49" s="55" t="s">
        <v>180</v>
      </c>
      <c r="C49" s="19">
        <v>2011</v>
      </c>
      <c r="D49" s="35">
        <v>36.67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 t="shared" si="0"/>
        <v>36.67</v>
      </c>
      <c r="L49" s="75"/>
      <c r="M49" s="72"/>
      <c r="N49" s="76"/>
      <c r="O49" s="77"/>
    </row>
    <row r="50" spans="1:15" ht="15">
      <c r="B50" s="55" t="s">
        <v>221</v>
      </c>
      <c r="C50" s="19">
        <v>2010</v>
      </c>
      <c r="D50" s="35">
        <v>29.78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 t="shared" si="0"/>
        <v>29.78</v>
      </c>
      <c r="L50" s="75"/>
      <c r="M50" s="72"/>
      <c r="N50" s="76"/>
      <c r="O50" s="77"/>
    </row>
    <row r="51" spans="1:15" ht="15">
      <c r="B51" s="55" t="s">
        <v>220</v>
      </c>
      <c r="C51" s="19">
        <v>2010</v>
      </c>
      <c r="D51" s="35">
        <v>31.07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 t="shared" si="0"/>
        <v>31.07</v>
      </c>
      <c r="L51" s="75"/>
      <c r="M51" s="72"/>
      <c r="N51" s="76"/>
      <c r="O51" s="77"/>
    </row>
    <row r="52" spans="1:15" ht="15">
      <c r="B52" s="58" t="s">
        <v>111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15.75" thickBot="1">
      <c r="A54" s="33" t="s">
        <v>6</v>
      </c>
      <c r="B54" s="60" t="s">
        <v>82</v>
      </c>
      <c r="C54" s="18" t="s">
        <v>83</v>
      </c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34.277500000000003</v>
      </c>
      <c r="M54" s="72"/>
      <c r="N54" s="73">
        <f>RANK(L54,'LÁNY kislabda sorrend'!$D$3:$D$22)</f>
        <v>4</v>
      </c>
      <c r="O54" s="78" t="s">
        <v>24</v>
      </c>
    </row>
    <row r="55" spans="1:15" ht="15">
      <c r="B55" s="55" t="s">
        <v>222</v>
      </c>
      <c r="C55" s="19">
        <v>2012</v>
      </c>
      <c r="D55" s="35">
        <v>33.79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 t="shared" si="0"/>
        <v>33.79</v>
      </c>
      <c r="L55" s="75"/>
      <c r="M55" s="72"/>
      <c r="N55" s="76"/>
      <c r="O55" s="79"/>
    </row>
    <row r="56" spans="1:15" ht="15">
      <c r="B56" s="55" t="s">
        <v>192</v>
      </c>
      <c r="C56" s="19">
        <v>2010</v>
      </c>
      <c r="D56" s="35">
        <v>30.24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 t="shared" si="0"/>
        <v>30.24</v>
      </c>
      <c r="L56" s="75"/>
      <c r="M56" s="72"/>
      <c r="N56" s="76"/>
      <c r="O56" s="77"/>
    </row>
    <row r="57" spans="1:15" ht="15">
      <c r="B57" s="55" t="s">
        <v>193</v>
      </c>
      <c r="C57" s="19">
        <v>2010</v>
      </c>
      <c r="D57" s="35">
        <v>29.69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 t="shared" si="0"/>
        <v>29.69</v>
      </c>
      <c r="L57" s="75"/>
      <c r="M57" s="72"/>
      <c r="N57" s="76"/>
      <c r="O57" s="77"/>
    </row>
    <row r="58" spans="1:15" ht="15">
      <c r="B58" s="55" t="s">
        <v>207</v>
      </c>
      <c r="C58" s="19">
        <v>2012</v>
      </c>
      <c r="D58" s="35">
        <v>38.43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 t="shared" si="0"/>
        <v>38.43</v>
      </c>
      <c r="L58" s="75"/>
      <c r="M58" s="72"/>
      <c r="N58" s="76"/>
      <c r="O58" s="77"/>
    </row>
    <row r="59" spans="1:15" ht="15">
      <c r="B59" s="55" t="s">
        <v>223</v>
      </c>
      <c r="C59" s="19">
        <v>2011</v>
      </c>
      <c r="D59" s="35">
        <v>34.65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 t="shared" si="0"/>
        <v>34.65</v>
      </c>
      <c r="L59" s="75"/>
      <c r="M59" s="72"/>
      <c r="N59" s="76"/>
      <c r="O59" s="77"/>
    </row>
    <row r="60" spans="1:15" ht="15">
      <c r="B60" s="58" t="s">
        <v>115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26.25" thickBot="1">
      <c r="A62" s="33" t="s">
        <v>7</v>
      </c>
      <c r="B62" s="60" t="s">
        <v>261</v>
      </c>
      <c r="C62" s="18" t="s">
        <v>61</v>
      </c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31.867500000000003</v>
      </c>
      <c r="M62" s="72"/>
      <c r="N62" s="73">
        <f>RANK(L62,'LÁNY kislabda sorrend'!$D$3:$D$22)</f>
        <v>6</v>
      </c>
      <c r="O62" s="78" t="s">
        <v>24</v>
      </c>
    </row>
    <row r="63" spans="1:15" ht="15">
      <c r="B63" s="55" t="s">
        <v>271</v>
      </c>
      <c r="C63" s="19">
        <v>2010</v>
      </c>
      <c r="D63" s="35">
        <v>30.28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 t="shared" si="0"/>
        <v>30.28</v>
      </c>
      <c r="L63" s="75"/>
      <c r="M63" s="72"/>
      <c r="N63" s="76"/>
      <c r="O63" s="77"/>
    </row>
    <row r="64" spans="1:15" ht="15">
      <c r="B64" s="55" t="s">
        <v>272</v>
      </c>
      <c r="C64" s="19">
        <v>2010</v>
      </c>
      <c r="D64" s="35">
        <v>37.49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 t="shared" si="0"/>
        <v>37.49</v>
      </c>
      <c r="L64" s="75"/>
      <c r="M64" s="72"/>
      <c r="N64" s="76"/>
      <c r="O64" s="77"/>
    </row>
    <row r="65" spans="1:15" ht="15">
      <c r="B65" s="55" t="s">
        <v>273</v>
      </c>
      <c r="C65" s="19">
        <v>2011</v>
      </c>
      <c r="D65" s="35">
        <v>29.9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 t="shared" si="0"/>
        <v>29.9</v>
      </c>
      <c r="L65" s="75"/>
      <c r="M65" s="72"/>
      <c r="N65" s="76"/>
      <c r="O65" s="77"/>
    </row>
    <row r="66" spans="1:15" ht="15">
      <c r="B66" s="55" t="s">
        <v>274</v>
      </c>
      <c r="C66" s="19">
        <v>2011</v>
      </c>
      <c r="D66" s="35">
        <v>27.08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 t="shared" si="0"/>
        <v>27.08</v>
      </c>
      <c r="L66" s="75"/>
      <c r="M66" s="72"/>
      <c r="N66" s="76"/>
      <c r="O66" s="77"/>
    </row>
    <row r="67" spans="1:15" ht="15">
      <c r="B67" s="55" t="s">
        <v>275</v>
      </c>
      <c r="C67" s="19">
        <v>2012</v>
      </c>
      <c r="D67" s="35">
        <v>29.8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 t="shared" si="0"/>
        <v>29.8</v>
      </c>
      <c r="L67" s="75"/>
      <c r="M67" s="72"/>
      <c r="N67" s="76"/>
      <c r="O67" s="77"/>
    </row>
    <row r="68" spans="1:15" ht="15">
      <c r="B68" s="58" t="s">
        <v>276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 t="s">
        <v>285</v>
      </c>
      <c r="C70" s="18" t="s">
        <v>61</v>
      </c>
      <c r="D70" s="18"/>
      <c r="E70" s="18"/>
      <c r="F70" s="18"/>
      <c r="G70" s="18"/>
      <c r="H70" s="18"/>
      <c r="I70" s="18"/>
      <c r="K70" s="70"/>
      <c r="L70" s="71">
        <f>(SUM(J71:J75)-MIN(J71:J75))/4</f>
        <v>31.43</v>
      </c>
      <c r="M70" s="72"/>
      <c r="N70" s="73">
        <f>RANK(L70,'LÁNY kislabda sorrend'!$D$3:$D$22)</f>
        <v>7</v>
      </c>
      <c r="O70" s="78" t="s">
        <v>24</v>
      </c>
    </row>
    <row r="71" spans="1:15" ht="15">
      <c r="B71" s="55" t="s">
        <v>286</v>
      </c>
      <c r="C71" s="19">
        <v>2010</v>
      </c>
      <c r="D71" s="35">
        <v>28.57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 t="shared" si="0"/>
        <v>28.57</v>
      </c>
      <c r="L71" s="75"/>
      <c r="M71" s="72"/>
      <c r="N71" s="76"/>
      <c r="O71" s="77"/>
    </row>
    <row r="72" spans="1:15" s="1" customFormat="1" ht="15">
      <c r="A72" s="25"/>
      <c r="B72" s="55" t="s">
        <v>287</v>
      </c>
      <c r="C72" s="19">
        <v>2010</v>
      </c>
      <c r="D72" s="35">
        <v>35.909999999999997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 t="shared" ref="J72:J123" si="1">MAX(D72:I72)</f>
        <v>35.909999999999997</v>
      </c>
      <c r="K72" s="27"/>
      <c r="L72" s="75"/>
      <c r="M72" s="72"/>
      <c r="N72" s="76"/>
      <c r="O72" s="77"/>
    </row>
    <row r="73" spans="1:15" s="37" customFormat="1" ht="15">
      <c r="A73" s="25"/>
      <c r="B73" s="55" t="s">
        <v>288</v>
      </c>
      <c r="C73" s="19">
        <v>2010</v>
      </c>
      <c r="D73" s="35">
        <v>30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 t="shared" si="1"/>
        <v>30</v>
      </c>
      <c r="K73" s="27"/>
      <c r="L73" s="75"/>
      <c r="M73" s="72"/>
      <c r="N73" s="76"/>
      <c r="O73" s="77"/>
    </row>
    <row r="74" spans="1:15" s="1" customFormat="1" ht="15">
      <c r="A74" s="25"/>
      <c r="B74" s="55" t="s">
        <v>289</v>
      </c>
      <c r="C74" s="19">
        <v>2010</v>
      </c>
      <c r="D74" s="35">
        <v>31.24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 t="shared" si="1"/>
        <v>31.24</v>
      </c>
      <c r="K74" s="27"/>
      <c r="L74" s="75"/>
      <c r="M74" s="72"/>
      <c r="N74" s="76"/>
      <c r="O74" s="77"/>
    </row>
    <row r="75" spans="1:15" s="1" customFormat="1" ht="15">
      <c r="A75" s="25"/>
      <c r="B75" s="55" t="s">
        <v>290</v>
      </c>
      <c r="C75" s="19">
        <v>2011</v>
      </c>
      <c r="D75" s="35">
        <v>24.94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 t="shared" si="1"/>
        <v>24.94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 t="s">
        <v>277</v>
      </c>
      <c r="C78" s="18" t="s">
        <v>278</v>
      </c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29.837499999999999</v>
      </c>
      <c r="M78" s="72"/>
      <c r="N78" s="73">
        <f>RANK(L78,'LÁNY kislabda sorrend'!$D$3:$D$22)</f>
        <v>8</v>
      </c>
      <c r="O78" s="78" t="s">
        <v>24</v>
      </c>
    </row>
    <row r="79" spans="1:15" s="1" customFormat="1" ht="15">
      <c r="A79" s="25"/>
      <c r="B79" s="55" t="s">
        <v>279</v>
      </c>
      <c r="C79" s="19">
        <v>2011</v>
      </c>
      <c r="D79" s="35">
        <v>26.21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 t="shared" si="1"/>
        <v>26.21</v>
      </c>
      <c r="K79" s="27"/>
      <c r="L79" s="75"/>
      <c r="M79" s="72"/>
      <c r="N79" s="76"/>
      <c r="O79" s="77"/>
    </row>
    <row r="80" spans="1:15" s="1" customFormat="1" ht="15">
      <c r="A80" s="25"/>
      <c r="B80" s="55" t="s">
        <v>280</v>
      </c>
      <c r="C80" s="19">
        <v>2012</v>
      </c>
      <c r="D80" s="35">
        <v>35.979999999999997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 t="shared" si="1"/>
        <v>35.979999999999997</v>
      </c>
      <c r="K80" s="27"/>
      <c r="L80" s="75"/>
      <c r="M80" s="72"/>
      <c r="N80" s="76"/>
      <c r="O80" s="77"/>
    </row>
    <row r="81" spans="1:15" ht="15">
      <c r="B81" s="55" t="s">
        <v>281</v>
      </c>
      <c r="C81" s="19">
        <v>2010</v>
      </c>
      <c r="D81" s="35">
        <v>36.200000000000003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 t="shared" si="1"/>
        <v>36.200000000000003</v>
      </c>
      <c r="L81" s="75"/>
      <c r="M81" s="72"/>
      <c r="N81" s="76"/>
      <c r="O81" s="77"/>
    </row>
    <row r="82" spans="1:15" s="34" customFormat="1" ht="15">
      <c r="A82" s="25"/>
      <c r="B82" s="55" t="s">
        <v>300</v>
      </c>
      <c r="C82" s="19">
        <v>2011</v>
      </c>
      <c r="D82" s="35">
        <v>17.68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 t="shared" si="1"/>
        <v>17.68</v>
      </c>
      <c r="K82" s="27"/>
      <c r="L82" s="75"/>
      <c r="M82" s="72"/>
      <c r="N82" s="76"/>
      <c r="O82" s="77"/>
    </row>
    <row r="83" spans="1:15" ht="15">
      <c r="B83" s="55" t="s">
        <v>283</v>
      </c>
      <c r="C83" s="19">
        <v>2011</v>
      </c>
      <c r="D83" s="35">
        <v>20.96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 t="shared" si="1"/>
        <v>20.96</v>
      </c>
      <c r="L83" s="75"/>
      <c r="M83" s="72"/>
      <c r="N83" s="76"/>
      <c r="O83" s="77"/>
    </row>
    <row r="84" spans="1:15" ht="15">
      <c r="B84" s="58" t="s">
        <v>10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RANK(L86,'LÁNY kislabda sorrend'!$D$3:$D$22)</f>
        <v>11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 t="shared" si="1"/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 t="shared" si="1"/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 t="shared" si="1"/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 t="shared" si="1"/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 t="shared" si="1"/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RANK(L94,'LÁNY kislabda sorrend'!$D$3:$D$22)</f>
        <v>11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 t="shared" si="1"/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 t="shared" si="1"/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 t="shared" si="1"/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 t="shared" si="1"/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 t="shared" si="1"/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RANK(L102,'LÁNY kislabda sorrend'!$D$3:$D$22)</f>
        <v>11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 t="shared" si="1"/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 t="shared" si="1"/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 t="shared" si="1"/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 t="shared" si="1"/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 t="shared" si="1"/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RANK(L110,'LÁNY kislabda sorrend'!$D$3:$D$22)</f>
        <v>11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 t="shared" si="1"/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 t="shared" si="1"/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 t="shared" si="1"/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 t="shared" si="1"/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 t="shared" si="1"/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RANK(L118,'LÁNY kislabda sorrend'!$D$3:$D$22)</f>
        <v>11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 t="shared" si="1"/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 t="shared" si="1"/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 t="shared" si="1"/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 t="shared" si="1"/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 t="shared" si="1"/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RANK(L126,'LÁNY kislabda sorrend'!$D$3:$D$22)</f>
        <v>11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 t="shared" ref="J127:J131" si="2"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 t="shared" si="2"/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 t="shared" si="2"/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 t="shared" si="2"/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 t="shared" si="2"/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RANK(L134,'LÁNY kislabda sorrend'!$D$3:$D$22)</f>
        <v>11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 t="shared" ref="J135:J163" si="3"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 t="shared" si="3"/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 t="shared" si="3"/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 t="shared" si="3"/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 t="shared" si="3"/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RANK(L142,'LÁNY kislabda sorrend'!$D$3:$D$22)</f>
        <v>11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 t="shared" si="3"/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 t="shared" si="3"/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 t="shared" si="3"/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 t="shared" si="3"/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 t="shared" si="3"/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RANK(L150,'LÁNY kislabda sorrend'!$D$3:$D$22)</f>
        <v>11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 t="shared" si="3"/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 t="shared" si="3"/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 t="shared" si="3"/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 t="shared" si="3"/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 t="shared" si="3"/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RANK(L158,'LÁNY kislabda sorrend'!$D$3:$D$22)</f>
        <v>11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 t="shared" si="3"/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 t="shared" si="3"/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 t="shared" si="3"/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 t="shared" si="3"/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 t="shared" si="3"/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A1:B1"/>
    <mergeCell ref="C1:D1"/>
    <mergeCell ref="E1:O1"/>
    <mergeCell ref="A2:O2"/>
    <mergeCell ref="N3:O4"/>
  </mergeCells>
  <conditionalFormatting sqref="C1:C6 C164:C1048576">
    <cfRule type="cellIs" dxfId="13" priority="1" operator="between">
      <formula>2009</formula>
      <formula>2012</formula>
    </cfRule>
  </conditionalFormatting>
  <conditionalFormatting sqref="D12:I14 D20:I22 D28:I30 D36:I38 D44:I46 D52:I54 D60:I62 D68:I70">
    <cfRule type="cellIs" dxfId="12" priority="14" operator="between">
      <formula>2002</formula>
      <formula>2007</formula>
    </cfRule>
  </conditionalFormatting>
  <conditionalFormatting sqref="D76:I78">
    <cfRule type="cellIs" dxfId="11" priority="13" operator="between">
      <formula>2002</formula>
      <formula>2007</formula>
    </cfRule>
  </conditionalFormatting>
  <conditionalFormatting sqref="D84:I86">
    <cfRule type="cellIs" dxfId="10" priority="12" operator="between">
      <formula>2002</formula>
      <formula>2007</formula>
    </cfRule>
  </conditionalFormatting>
  <conditionalFormatting sqref="D92:I94">
    <cfRule type="cellIs" dxfId="9" priority="11" operator="between">
      <formula>2002</formula>
      <formula>2007</formula>
    </cfRule>
  </conditionalFormatting>
  <conditionalFormatting sqref="D100:I102">
    <cfRule type="cellIs" dxfId="8" priority="10" operator="between">
      <formula>2002</formula>
      <formula>2007</formula>
    </cfRule>
  </conditionalFormatting>
  <conditionalFormatting sqref="D108:I110">
    <cfRule type="cellIs" dxfId="7" priority="9" operator="between">
      <formula>2002</formula>
      <formula>2007</formula>
    </cfRule>
  </conditionalFormatting>
  <conditionalFormatting sqref="D116:I118">
    <cfRule type="cellIs" dxfId="6" priority="8" operator="between">
      <formula>2002</formula>
      <formula>2007</formula>
    </cfRule>
  </conditionalFormatting>
  <conditionalFormatting sqref="D124:I126">
    <cfRule type="cellIs" dxfId="5" priority="7" operator="between">
      <formula>2002</formula>
      <formula>2007</formula>
    </cfRule>
  </conditionalFormatting>
  <conditionalFormatting sqref="D132:I134">
    <cfRule type="cellIs" dxfId="4" priority="6" operator="between">
      <formula>2002</formula>
      <formula>2007</formula>
    </cfRule>
  </conditionalFormatting>
  <conditionalFormatting sqref="D140:I142">
    <cfRule type="cellIs" dxfId="3" priority="5" operator="between">
      <formula>2002</formula>
      <formula>2007</formula>
    </cfRule>
  </conditionalFormatting>
  <conditionalFormatting sqref="D148:I150">
    <cfRule type="cellIs" dxfId="2" priority="4" operator="between">
      <formula>2002</formula>
      <formula>2007</formula>
    </cfRule>
  </conditionalFormatting>
  <conditionalFormatting sqref="D156:I158">
    <cfRule type="cellIs" dxfId="1" priority="3" operator="between">
      <formula>2002</formula>
      <formula>2007</formula>
    </cfRule>
  </conditionalFormatting>
  <conditionalFormatting sqref="D164:I248">
    <cfRule type="cellIs" dxfId="0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BB0C13-7E59-4A51-921F-36E80791B640}">
          <x14:formula1>
            <xm:f>'LÁNY kislabda sorrend'!$H$3:$H$7</xm:f>
          </x14:formula1>
          <xm:sqref>E1:O1</xm:sqref>
        </x14:dataValidation>
        <x14:dataValidation type="list" allowBlank="1" showInputMessage="1" showErrorMessage="1" xr:uid="{D6699176-BCBA-4A9D-85A4-5243E6959448}">
          <x14:formula1>
            <xm:f>'LÁNY kislabda sorrend'!$J$3:$J$4</xm:f>
          </x14:formula1>
          <xm:sqref>A1:B1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zoomScaleNormal="100" workbookViewId="0">
      <selection activeCell="C11" sqref="C11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'LÁNY kislabda 34 kcs '!A1:M1</f>
        <v>Lány</v>
      </c>
      <c r="B1" s="66" t="str">
        <f>'LÁNY kislabda 34 kcs '!C1</f>
        <v>III-IV.</v>
      </c>
      <c r="C1" s="128" t="str">
        <f>'LÁNY kislabda 34 kcs '!E1</f>
        <v>Kislabdahajítás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'LÁNY kislabda 34 kcs '!C6</f>
        <v>Szekszárd</v>
      </c>
      <c r="C3" s="69" t="str">
        <f>'LÁNY kislabda 34 kcs '!B6</f>
        <v>Szekszárdi Baka István Általános Iskola</v>
      </c>
      <c r="D3" s="64">
        <f>'LÁNY kislabda 34 kcs '!L6</f>
        <v>42.989999999999995</v>
      </c>
      <c r="H3" t="s">
        <v>43</v>
      </c>
      <c r="J3" t="s">
        <v>38</v>
      </c>
    </row>
    <row r="4" spans="1:10">
      <c r="A4" s="62" t="s">
        <v>1</v>
      </c>
      <c r="B4" s="63" t="str">
        <f>'LÁNY kislabda 34 kcs '!C14</f>
        <v>Tamási</v>
      </c>
      <c r="C4" s="69" t="str">
        <f>'LÁNY kislabda 34 kcs '!B14</f>
        <v xml:space="preserve">Würtz Ádám Általános Iskola </v>
      </c>
      <c r="D4" s="64">
        <f>'LÁNY kislabda 34 kcs '!L14</f>
        <v>35.224999999999994</v>
      </c>
      <c r="H4" t="s">
        <v>42</v>
      </c>
      <c r="J4" t="s">
        <v>39</v>
      </c>
    </row>
    <row r="5" spans="1:10">
      <c r="A5" s="62" t="s">
        <v>2</v>
      </c>
      <c r="B5" s="63" t="str">
        <f>'LÁNY kislabda 34 kcs '!C46</f>
        <v>Dombóvár</v>
      </c>
      <c r="C5" s="69" t="str">
        <f>'LÁNY kislabda 34 kcs '!B46</f>
        <v>Szent Orsolya Bencés Általános Iskola</v>
      </c>
      <c r="D5" s="64">
        <f>'LÁNY kislabda 34 kcs '!L46</f>
        <v>34.372499999999995</v>
      </c>
      <c r="H5" t="s">
        <v>46</v>
      </c>
    </row>
    <row r="6" spans="1:10">
      <c r="A6" s="62" t="s">
        <v>3</v>
      </c>
      <c r="B6" s="63" t="str">
        <f>'LÁNY kislabda 34 kcs '!C54</f>
        <v>Bonyhád</v>
      </c>
      <c r="C6" s="69" t="str">
        <f>'LÁNY kislabda 34 kcs '!B54</f>
        <v>Bonyhádi Általános Iskola</v>
      </c>
      <c r="D6" s="64">
        <f>'LÁNY kislabda 34 kcs '!L54</f>
        <v>34.277500000000003</v>
      </c>
      <c r="H6" t="s">
        <v>47</v>
      </c>
    </row>
    <row r="7" spans="1:10">
      <c r="A7" s="62" t="s">
        <v>4</v>
      </c>
      <c r="B7" s="63" t="str">
        <f>'LÁNY kislabda 34 kcs '!C38</f>
        <v>Hőgyész</v>
      </c>
      <c r="C7" s="69" t="str">
        <f>'LÁNY kislabda 34 kcs '!B38</f>
        <v>Hőgyészi Hegyhát Általános Iskola</v>
      </c>
      <c r="D7" s="64">
        <f>'LÁNY kislabda 34 kcs '!L38</f>
        <v>32.54</v>
      </c>
      <c r="H7" t="s">
        <v>44</v>
      </c>
    </row>
    <row r="8" spans="1:10">
      <c r="A8" s="62" t="s">
        <v>5</v>
      </c>
      <c r="B8" s="63" t="str">
        <f>'LÁNY kislabda 34 kcs '!C62</f>
        <v>Szekszárd</v>
      </c>
      <c r="C8" s="69" t="str">
        <f>'LÁNY kislabda 34 kcs '!B62</f>
        <v>Szekszárdi Dienes Valéria Általános Iskola</v>
      </c>
      <c r="D8" s="64">
        <f>'LÁNY kislabda 34 kcs '!L62</f>
        <v>31.867500000000003</v>
      </c>
    </row>
    <row r="9" spans="1:10">
      <c r="A9" s="62" t="s">
        <v>6</v>
      </c>
      <c r="B9" s="63" t="str">
        <f>'LÁNY kislabda 34 kcs '!C70</f>
        <v>Szekszárd</v>
      </c>
      <c r="C9" s="69" t="str">
        <f>'LÁNY kislabda 34 kcs '!B70</f>
        <v>Szekszárdi Garay János Gimnázium</v>
      </c>
      <c r="D9" s="64">
        <f>'LÁNY kislabda 34 kcs '!L70</f>
        <v>31.43</v>
      </c>
    </row>
    <row r="10" spans="1:10">
      <c r="A10" s="62" t="s">
        <v>7</v>
      </c>
      <c r="B10" s="63" t="str">
        <f>'LÁNY kislabda 34 kcs '!C78</f>
        <v>Tolna</v>
      </c>
      <c r="C10" s="69" t="str">
        <f>'LÁNY kislabda 34 kcs '!B78</f>
        <v>Tolnai Szent István Gimnázium</v>
      </c>
      <c r="D10" s="64">
        <f>'LÁNY kislabda 34 kcs '!L78</f>
        <v>29.837499999999999</v>
      </c>
    </row>
    <row r="11" spans="1:10">
      <c r="A11" s="62" t="s">
        <v>17</v>
      </c>
      <c r="B11" s="63" t="str">
        <f>'LÁNY kislabda 34 kcs '!C22</f>
        <v>Várdomb</v>
      </c>
      <c r="C11" s="69" t="str">
        <f>'LÁNY kislabda 34 kcs '!B22</f>
        <v>Várdomb-Alsónána Általános Iskola</v>
      </c>
      <c r="D11" s="64">
        <f>'LÁNY kislabda 34 kcs '!L22</f>
        <v>26.922499999999999</v>
      </c>
    </row>
    <row r="12" spans="1:10">
      <c r="A12" s="62" t="s">
        <v>18</v>
      </c>
      <c r="B12" s="63" t="str">
        <f>'LÁNY kislabda 34 kcs '!C30</f>
        <v>Őcsény</v>
      </c>
      <c r="C12" s="69" t="str">
        <f>'LÁNY kislabda 34 kcs '!B30</f>
        <v>Őcsényi Perczel Mór Általános Iskola</v>
      </c>
      <c r="D12" s="64">
        <f>'LÁNY kislabda 34 kcs '!L30</f>
        <v>22.045000000000002</v>
      </c>
    </row>
    <row r="13" spans="1:10">
      <c r="A13" s="62" t="s">
        <v>19</v>
      </c>
      <c r="B13" s="63">
        <f>'LÁNY kislabda 34 kcs '!C86</f>
        <v>0</v>
      </c>
      <c r="C13" s="69">
        <f>'LÁNY kislabda 34 kcs '!B86</f>
        <v>0</v>
      </c>
      <c r="D13" s="64">
        <f>'LÁNY kislabda 34 kcs '!L86</f>
        <v>0</v>
      </c>
    </row>
    <row r="14" spans="1:10">
      <c r="A14" s="62" t="s">
        <v>20</v>
      </c>
      <c r="B14" s="63">
        <f>'LÁNY kislabda 34 kcs '!C94</f>
        <v>0</v>
      </c>
      <c r="C14" s="69">
        <f>'LÁNY kislabda 34 kcs '!B94</f>
        <v>0</v>
      </c>
      <c r="D14" s="64">
        <f>'LÁNY kislabda 34 kcs '!L94</f>
        <v>0</v>
      </c>
    </row>
    <row r="15" spans="1:10">
      <c r="A15" s="62" t="s">
        <v>21</v>
      </c>
      <c r="B15" s="63">
        <f>'LÁNY kislabda 34 kcs '!C102</f>
        <v>0</v>
      </c>
      <c r="C15" s="69">
        <f>'LÁNY kislabda 34 kcs '!B102</f>
        <v>0</v>
      </c>
      <c r="D15" s="64">
        <f>'LÁNY kislabda 34 kcs '!L102</f>
        <v>0</v>
      </c>
    </row>
    <row r="16" spans="1:10">
      <c r="A16" s="62" t="s">
        <v>22</v>
      </c>
      <c r="B16" s="63">
        <f>'LÁNY kislabda 34 kcs '!C110</f>
        <v>0</v>
      </c>
      <c r="C16" s="69">
        <f>'LÁNY kislabda 34 kcs '!B110</f>
        <v>0</v>
      </c>
      <c r="D16" s="64">
        <f>'LÁNY kislabda 34 kcs '!L110</f>
        <v>0</v>
      </c>
    </row>
    <row r="17" spans="1:4">
      <c r="A17" s="62" t="s">
        <v>23</v>
      </c>
      <c r="B17" s="63">
        <f>'LÁNY kislabda 34 kcs '!C118</f>
        <v>0</v>
      </c>
      <c r="C17" s="69">
        <v>0</v>
      </c>
      <c r="D17" s="64">
        <f>'LÁNY kislabda 34 kcs '!L118</f>
        <v>0</v>
      </c>
    </row>
    <row r="18" spans="1:4">
      <c r="A18" s="62" t="s">
        <v>29</v>
      </c>
      <c r="B18" s="63">
        <f>'LÁNY kislabda 34 kcs '!C126</f>
        <v>0</v>
      </c>
      <c r="C18" s="69">
        <f>'LÁNY kislabda 34 kcs '!B126</f>
        <v>0</v>
      </c>
      <c r="D18" s="64">
        <f>'LÁNY kislabda 34 kcs '!L126</f>
        <v>0</v>
      </c>
    </row>
    <row r="19" spans="1:4">
      <c r="A19" s="62" t="s">
        <v>30</v>
      </c>
      <c r="B19" s="63">
        <f>'LÁNY kislabda 34 kcs '!C134</f>
        <v>0</v>
      </c>
      <c r="C19" s="69">
        <f>'LÁNY kislabda 34 kcs '!B134</f>
        <v>0</v>
      </c>
      <c r="D19" s="64">
        <f>'LÁNY kislabda 34 kcs '!L134</f>
        <v>0</v>
      </c>
    </row>
    <row r="20" spans="1:4">
      <c r="A20" s="62" t="s">
        <v>31</v>
      </c>
      <c r="B20" s="63">
        <f>'LÁNY kislabda 34 kcs '!C142</f>
        <v>0</v>
      </c>
      <c r="C20" s="69">
        <f>'LÁNY kislabda 34 kcs '!B142</f>
        <v>0</v>
      </c>
      <c r="D20" s="64">
        <f>'LÁNY kislabda 34 kcs '!L142</f>
        <v>0</v>
      </c>
    </row>
    <row r="21" spans="1:4">
      <c r="A21" s="62" t="s">
        <v>32</v>
      </c>
      <c r="B21" s="63">
        <f>'LÁNY kislabda 34 kcs '!C150</f>
        <v>0</v>
      </c>
      <c r="C21" s="69">
        <f>'LÁNY kislabda 34 kcs '!B150</f>
        <v>0</v>
      </c>
      <c r="D21" s="64">
        <f>'LÁNY kislabda 34 kcs '!L150</f>
        <v>0</v>
      </c>
    </row>
    <row r="22" spans="1:4">
      <c r="A22" s="62" t="s">
        <v>33</v>
      </c>
      <c r="B22" s="63">
        <f>'LÁNY kislabda 34 kcs '!C158</f>
        <v>0</v>
      </c>
      <c r="C22" s="69">
        <f>'LÁNY kislabda 34 kcs '!B158</f>
        <v>0</v>
      </c>
      <c r="D22" s="64">
        <f>'LÁNY kislabda 34 kcs '!L158</f>
        <v>0</v>
      </c>
    </row>
    <row r="24" spans="1:4" ht="15">
      <c r="B24" s="82" t="str">
        <f>[8]Fedlap!A22</f>
        <v>Szekszárd, Atlétika Centrum</v>
      </c>
      <c r="C24" s="83">
        <f>[8]Fedlap!A25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12">
    <sortCondition descending="1" ref="D3:D12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V248"/>
  <sheetViews>
    <sheetView topLeftCell="A44" zoomScaleNormal="100" zoomScalePageLayoutView="85" workbookViewId="0">
      <selection activeCell="V34" sqref="V34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38</v>
      </c>
      <c r="B1" s="127"/>
      <c r="C1" s="127" t="s">
        <v>40</v>
      </c>
      <c r="D1" s="127"/>
      <c r="E1" s="127" t="s">
        <v>43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60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1.3374999999999999</v>
      </c>
      <c r="M6" s="72"/>
      <c r="N6" s="73">
        <f>RANK(L6,'Magas sorrend'!$D$3:$D$22)</f>
        <v>2</v>
      </c>
      <c r="O6" s="74" t="s">
        <v>24</v>
      </c>
    </row>
    <row r="7" spans="1:15" ht="15">
      <c r="B7" s="55" t="s">
        <v>309</v>
      </c>
      <c r="C7" s="86">
        <v>2011</v>
      </c>
      <c r="D7" s="35">
        <v>1.3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1.3</v>
      </c>
      <c r="L7" s="75"/>
      <c r="M7" s="72"/>
      <c r="N7" s="76"/>
      <c r="O7" s="77"/>
    </row>
    <row r="8" spans="1:15" ht="15">
      <c r="B8" s="55" t="s">
        <v>62</v>
      </c>
      <c r="C8" s="86">
        <v>2010</v>
      </c>
      <c r="D8" s="35">
        <v>1.3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 t="shared" ref="J8:J66" si="0">MAX(D8:I8)</f>
        <v>1.3</v>
      </c>
      <c r="L8" s="75"/>
      <c r="M8" s="72"/>
      <c r="N8" s="76"/>
      <c r="O8" s="77"/>
    </row>
    <row r="9" spans="1:15" ht="15">
      <c r="B9" s="55" t="s">
        <v>63</v>
      </c>
      <c r="C9" s="86">
        <v>2010</v>
      </c>
      <c r="D9" s="35">
        <v>1.4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 t="shared" si="0"/>
        <v>1.4</v>
      </c>
      <c r="L9" s="75"/>
      <c r="M9" s="72"/>
      <c r="N9" s="76"/>
      <c r="O9" s="77"/>
    </row>
    <row r="10" spans="1:15" ht="15">
      <c r="B10" s="55" t="s">
        <v>64</v>
      </c>
      <c r="C10" s="86"/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 t="shared" si="0"/>
        <v>0</v>
      </c>
      <c r="L10" s="75"/>
      <c r="M10" s="72"/>
      <c r="N10" s="76"/>
      <c r="O10" s="77"/>
    </row>
    <row r="11" spans="1:15" ht="15">
      <c r="B11" s="55" t="s">
        <v>65</v>
      </c>
      <c r="C11" s="86">
        <v>2010</v>
      </c>
      <c r="D11" s="35">
        <v>1.35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 t="shared" si="0"/>
        <v>1.35</v>
      </c>
      <c r="L11" s="75"/>
      <c r="M11" s="72"/>
      <c r="N11" s="76"/>
      <c r="O11" s="77"/>
    </row>
    <row r="12" spans="1:15" ht="15">
      <c r="B12" s="58" t="s">
        <v>66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26.25" thickBot="1">
      <c r="A14" s="33" t="s">
        <v>1</v>
      </c>
      <c r="B14" s="57" t="s">
        <v>67</v>
      </c>
      <c r="C14" s="18" t="s">
        <v>68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1.3125</v>
      </c>
      <c r="M14" s="72"/>
      <c r="N14" s="73">
        <f>RANK(L14,'Magas sorrend'!$D$3:$D$22)</f>
        <v>4</v>
      </c>
      <c r="O14" s="74" t="s">
        <v>24</v>
      </c>
    </row>
    <row r="15" spans="1:15" ht="15">
      <c r="B15" s="59" t="s">
        <v>69</v>
      </c>
      <c r="C15" s="87">
        <v>2010</v>
      </c>
      <c r="D15" s="35">
        <v>1.25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 t="shared" si="0"/>
        <v>1.25</v>
      </c>
      <c r="L15" s="75"/>
      <c r="M15" s="72"/>
      <c r="N15" s="76"/>
      <c r="O15" s="77"/>
    </row>
    <row r="16" spans="1:15" ht="15">
      <c r="B16" s="59" t="s">
        <v>70</v>
      </c>
      <c r="C16" s="87">
        <v>2010</v>
      </c>
      <c r="D16" s="35">
        <v>1.25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 t="shared" si="0"/>
        <v>1.25</v>
      </c>
      <c r="L16" s="75"/>
      <c r="M16" s="72"/>
      <c r="N16" s="76"/>
      <c r="O16" s="77"/>
    </row>
    <row r="17" spans="1:19" ht="15">
      <c r="B17" s="59" t="s">
        <v>71</v>
      </c>
      <c r="C17" s="87">
        <v>2010</v>
      </c>
      <c r="D17" s="35">
        <v>1.4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 t="shared" si="0"/>
        <v>1.4</v>
      </c>
      <c r="L17" s="75"/>
      <c r="M17" s="72"/>
      <c r="N17" s="76"/>
      <c r="O17" s="77"/>
    </row>
    <row r="18" spans="1:19" ht="15">
      <c r="B18" s="59" t="s">
        <v>72</v>
      </c>
      <c r="C18" s="87">
        <v>2010</v>
      </c>
      <c r="D18" s="35">
        <v>1.35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 t="shared" si="0"/>
        <v>1.35</v>
      </c>
      <c r="L18" s="75"/>
      <c r="M18" s="72"/>
      <c r="N18" s="76"/>
      <c r="O18" s="77"/>
    </row>
    <row r="19" spans="1:19" ht="15">
      <c r="B19" s="59"/>
      <c r="C19" s="87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 t="shared" si="0"/>
        <v>0</v>
      </c>
      <c r="L19" s="75"/>
      <c r="M19" s="72"/>
      <c r="N19" s="76"/>
      <c r="O19" s="77"/>
    </row>
    <row r="20" spans="1:19" ht="15">
      <c r="B20" s="58" t="s">
        <v>73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74</v>
      </c>
      <c r="C22" s="18" t="s">
        <v>75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1.2749999999999999</v>
      </c>
      <c r="M22" s="72"/>
      <c r="N22" s="73">
        <f>RANK(L22,'Magas sorrend'!$D$3:$D$22)</f>
        <v>6</v>
      </c>
      <c r="O22" s="78" t="s">
        <v>24</v>
      </c>
    </row>
    <row r="23" spans="1:19" ht="15">
      <c r="B23" s="55" t="s">
        <v>76</v>
      </c>
      <c r="C23" s="19">
        <v>2011</v>
      </c>
      <c r="D23" s="35">
        <v>1.1000000000000001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 t="shared" si="0"/>
        <v>1.1000000000000001</v>
      </c>
      <c r="L23" s="75"/>
      <c r="M23" s="72"/>
      <c r="N23" s="76"/>
      <c r="O23" s="77"/>
    </row>
    <row r="24" spans="1:19" ht="15">
      <c r="B24" s="55" t="s">
        <v>77</v>
      </c>
      <c r="C24" s="19">
        <v>2010</v>
      </c>
      <c r="D24" s="35">
        <v>1.4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 t="shared" si="0"/>
        <v>1.4</v>
      </c>
      <c r="L24" s="75"/>
      <c r="M24" s="72"/>
      <c r="N24" s="76"/>
      <c r="O24" s="77"/>
    </row>
    <row r="25" spans="1:19" ht="15">
      <c r="B25" s="55" t="s">
        <v>78</v>
      </c>
      <c r="C25" s="19">
        <v>2010</v>
      </c>
      <c r="D25" s="35">
        <v>1.3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 t="shared" si="0"/>
        <v>1.3</v>
      </c>
      <c r="L25" s="75"/>
      <c r="M25" s="72"/>
      <c r="N25" s="76"/>
      <c r="O25" s="77"/>
    </row>
    <row r="26" spans="1:19" ht="15">
      <c r="B26" s="55" t="s">
        <v>79</v>
      </c>
      <c r="C26" s="19">
        <v>2011</v>
      </c>
      <c r="D26" s="35">
        <v>1.25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 t="shared" si="0"/>
        <v>1.25</v>
      </c>
      <c r="L26" s="75"/>
      <c r="M26" s="72"/>
      <c r="N26" s="76"/>
      <c r="O26" s="77"/>
    </row>
    <row r="27" spans="1:19" ht="15">
      <c r="B27" s="55" t="s">
        <v>80</v>
      </c>
      <c r="C27" s="19">
        <v>2011</v>
      </c>
      <c r="D27" s="35">
        <v>1.1499999999999999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 t="shared" si="0"/>
        <v>1.1499999999999999</v>
      </c>
      <c r="L27" s="75"/>
      <c r="M27" s="72"/>
      <c r="N27" s="76"/>
      <c r="O27" s="77"/>
    </row>
    <row r="28" spans="1:19" ht="15">
      <c r="B28" s="58" t="s">
        <v>81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82</v>
      </c>
      <c r="C30" s="18" t="s">
        <v>83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1.3625</v>
      </c>
      <c r="M30" s="72"/>
      <c r="N30" s="73">
        <f>RANK(L30,'Magas sorrend'!$D$3:$D$22)</f>
        <v>1</v>
      </c>
      <c r="O30" s="78" t="s">
        <v>24</v>
      </c>
      <c r="S30" s="36"/>
    </row>
    <row r="31" spans="1:19" ht="15">
      <c r="B31" s="55" t="s">
        <v>84</v>
      </c>
      <c r="C31" s="19">
        <v>2011</v>
      </c>
      <c r="D31" s="35">
        <v>1.3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 t="shared" si="0"/>
        <v>1.3</v>
      </c>
      <c r="L31" s="75"/>
      <c r="M31" s="72"/>
      <c r="N31" s="76"/>
      <c r="O31" s="77"/>
    </row>
    <row r="32" spans="1:19" ht="15">
      <c r="B32" s="55" t="s">
        <v>85</v>
      </c>
      <c r="C32" s="19">
        <v>2011</v>
      </c>
      <c r="D32" s="35">
        <v>1.4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 t="shared" si="0"/>
        <v>1.4</v>
      </c>
      <c r="L32" s="75"/>
      <c r="M32" s="72"/>
      <c r="N32" s="76"/>
      <c r="O32" s="77"/>
    </row>
    <row r="33" spans="1:22" ht="15">
      <c r="B33" s="55" t="s">
        <v>86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 t="shared" si="0"/>
        <v>0</v>
      </c>
      <c r="L33" s="75"/>
      <c r="M33" s="72"/>
      <c r="N33" s="76"/>
      <c r="O33" s="77"/>
    </row>
    <row r="34" spans="1:22" ht="15">
      <c r="B34" s="55" t="s">
        <v>87</v>
      </c>
      <c r="C34" s="19">
        <v>2010</v>
      </c>
      <c r="D34" s="35">
        <v>1.5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 t="shared" si="0"/>
        <v>1.5</v>
      </c>
      <c r="L34" s="75"/>
      <c r="M34" s="72"/>
      <c r="N34" s="76"/>
      <c r="O34" s="77"/>
      <c r="V34" s="3" t="s">
        <v>316</v>
      </c>
    </row>
    <row r="35" spans="1:22" ht="15">
      <c r="B35" s="55" t="s">
        <v>88</v>
      </c>
      <c r="C35" s="19">
        <v>2011</v>
      </c>
      <c r="D35" s="35">
        <v>1.25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 t="shared" si="0"/>
        <v>1.25</v>
      </c>
      <c r="L35" s="75"/>
      <c r="M35" s="72"/>
      <c r="N35" s="76"/>
      <c r="O35" s="77"/>
    </row>
    <row r="36" spans="1:22" ht="15">
      <c r="B36" s="58" t="s">
        <v>115</v>
      </c>
      <c r="L36" s="75"/>
      <c r="M36" s="72"/>
      <c r="N36" s="76"/>
      <c r="O36" s="77"/>
    </row>
    <row r="37" spans="1:22" ht="15.75" thickBot="1">
      <c r="B37" s="58"/>
      <c r="L37" s="75"/>
      <c r="M37" s="72"/>
      <c r="N37" s="76"/>
      <c r="O37" s="77"/>
    </row>
    <row r="38" spans="1:22" s="34" customFormat="1" ht="26.25" thickBot="1">
      <c r="A38" s="33" t="s">
        <v>4</v>
      </c>
      <c r="B38" s="60" t="s">
        <v>91</v>
      </c>
      <c r="C38" s="18" t="s">
        <v>83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1.2750000000000004</v>
      </c>
      <c r="M38" s="72"/>
      <c r="N38" s="73">
        <f>RANK(L38,'Magas sorrend'!$D$3:$D$22)</f>
        <v>5</v>
      </c>
      <c r="O38" s="78" t="s">
        <v>24</v>
      </c>
    </row>
    <row r="39" spans="1:22" ht="15">
      <c r="B39" s="55" t="s">
        <v>89</v>
      </c>
      <c r="C39" s="19">
        <v>2010</v>
      </c>
      <c r="D39" s="35">
        <v>1.25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 t="shared" si="0"/>
        <v>1.25</v>
      </c>
      <c r="L39" s="75"/>
      <c r="M39" s="72"/>
      <c r="N39" s="76"/>
      <c r="O39" s="77"/>
    </row>
    <row r="40" spans="1:22" ht="15">
      <c r="B40" s="55" t="s">
        <v>307</v>
      </c>
      <c r="C40" s="19">
        <v>2012</v>
      </c>
      <c r="D40" s="35">
        <v>1.2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 t="shared" si="0"/>
        <v>1.2</v>
      </c>
      <c r="L40" s="75"/>
      <c r="M40" s="72"/>
      <c r="N40" s="76"/>
      <c r="O40" s="77"/>
    </row>
    <row r="41" spans="1:22" ht="15">
      <c r="B41" s="55" t="s">
        <v>116</v>
      </c>
      <c r="C41" s="19">
        <v>2010</v>
      </c>
      <c r="D41" s="35">
        <v>1.45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 t="shared" si="0"/>
        <v>1.45</v>
      </c>
      <c r="L41" s="75"/>
      <c r="M41" s="72"/>
      <c r="N41" s="76"/>
      <c r="O41" s="77"/>
    </row>
    <row r="42" spans="1:22" ht="15">
      <c r="B42" s="55" t="s">
        <v>117</v>
      </c>
      <c r="C42" s="19">
        <v>2011</v>
      </c>
      <c r="D42" s="35">
        <v>1.2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 t="shared" si="0"/>
        <v>1.2</v>
      </c>
      <c r="L42" s="75"/>
      <c r="M42" s="72"/>
      <c r="N42" s="76"/>
      <c r="O42" s="77"/>
    </row>
    <row r="43" spans="1:22" ht="15">
      <c r="B43" s="55" t="s">
        <v>308</v>
      </c>
      <c r="C43" s="19">
        <v>2012</v>
      </c>
      <c r="D43" s="35">
        <v>1.1000000000000001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 t="shared" si="0"/>
        <v>1.1000000000000001</v>
      </c>
      <c r="L43" s="75"/>
      <c r="M43" s="72"/>
      <c r="N43" s="76"/>
      <c r="O43" s="77"/>
    </row>
    <row r="44" spans="1:22" ht="15">
      <c r="B44" s="58" t="s">
        <v>90</v>
      </c>
      <c r="L44" s="75"/>
      <c r="M44" s="72"/>
      <c r="N44" s="76"/>
      <c r="O44" s="77"/>
    </row>
    <row r="45" spans="1:22" ht="15.75" thickBot="1">
      <c r="B45" s="58"/>
      <c r="L45" s="75"/>
      <c r="M45" s="72"/>
      <c r="N45" s="76"/>
      <c r="O45" s="77"/>
    </row>
    <row r="46" spans="1:22" s="34" customFormat="1" ht="15.75" thickBot="1">
      <c r="A46" s="33" t="s">
        <v>5</v>
      </c>
      <c r="B46" s="60" t="s">
        <v>285</v>
      </c>
      <c r="C46" s="18" t="s">
        <v>61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1.3374999999999999</v>
      </c>
      <c r="M46" s="72"/>
      <c r="N46" s="73">
        <f>RANK(L46,'Magas sorrend'!$D$3:$D$22)</f>
        <v>2</v>
      </c>
      <c r="O46" s="78" t="s">
        <v>24</v>
      </c>
    </row>
    <row r="47" spans="1:22" ht="15">
      <c r="B47" s="55" t="s">
        <v>266</v>
      </c>
      <c r="C47" s="19">
        <v>2010</v>
      </c>
      <c r="D47" s="35">
        <v>1.5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 t="shared" si="0"/>
        <v>1.5</v>
      </c>
      <c r="L47" s="75"/>
      <c r="M47" s="72"/>
      <c r="N47" s="76"/>
      <c r="O47" s="77"/>
    </row>
    <row r="48" spans="1:22" ht="15">
      <c r="B48" s="55" t="s">
        <v>310</v>
      </c>
      <c r="C48" s="19">
        <v>2010</v>
      </c>
      <c r="D48" s="35">
        <v>1.25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 t="shared" si="0"/>
        <v>1.25</v>
      </c>
      <c r="L48" s="75"/>
      <c r="M48" s="72"/>
      <c r="N48" s="76"/>
      <c r="O48" s="77"/>
    </row>
    <row r="49" spans="1:15" ht="15">
      <c r="B49" s="55" t="s">
        <v>268</v>
      </c>
      <c r="C49" s="19">
        <v>2011</v>
      </c>
      <c r="D49" s="35">
        <v>1.1499999999999999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 t="shared" si="0"/>
        <v>1.1499999999999999</v>
      </c>
      <c r="L49" s="75"/>
      <c r="M49" s="72"/>
      <c r="N49" s="76"/>
      <c r="O49" s="77"/>
    </row>
    <row r="50" spans="1:15" ht="15">
      <c r="B50" s="55" t="s">
        <v>269</v>
      </c>
      <c r="C50" s="19">
        <v>2010</v>
      </c>
      <c r="D50" s="35">
        <v>1.3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 t="shared" si="0"/>
        <v>1.3</v>
      </c>
      <c r="L50" s="75"/>
      <c r="M50" s="72"/>
      <c r="N50" s="76"/>
      <c r="O50" s="77"/>
    </row>
    <row r="51" spans="1:15" ht="15">
      <c r="B51" s="55" t="s">
        <v>270</v>
      </c>
      <c r="C51" s="19">
        <v>2011</v>
      </c>
      <c r="D51" s="35">
        <v>1.3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 t="shared" si="0"/>
        <v>1.3</v>
      </c>
      <c r="L51" s="75"/>
      <c r="M51" s="72"/>
      <c r="N51" s="76"/>
      <c r="O51" s="77"/>
    </row>
    <row r="52" spans="1:15" ht="15">
      <c r="B52" s="58" t="s">
        <v>10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0</v>
      </c>
      <c r="M54" s="72"/>
      <c r="N54" s="73">
        <f>RANK(L54,'Magas sorrend'!$D$3:$D$22)</f>
        <v>7</v>
      </c>
      <c r="O54" s="78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 t="shared" si="0"/>
        <v>0</v>
      </c>
      <c r="L55" s="75"/>
      <c r="M55" s="72"/>
      <c r="N55" s="76"/>
      <c r="O55" s="79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 t="shared" si="0"/>
        <v>0</v>
      </c>
      <c r="L56" s="75"/>
      <c r="M56" s="72"/>
      <c r="N56" s="76"/>
      <c r="O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 t="shared" si="0"/>
        <v>0</v>
      </c>
      <c r="L57" s="75"/>
      <c r="M57" s="72"/>
      <c r="N57" s="76"/>
      <c r="O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 t="shared" si="0"/>
        <v>0</v>
      </c>
      <c r="L58" s="75"/>
      <c r="M58" s="72"/>
      <c r="N58" s="76"/>
      <c r="O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 t="shared" si="0"/>
        <v>0</v>
      </c>
      <c r="L59" s="75"/>
      <c r="M59" s="72"/>
      <c r="N59" s="76"/>
      <c r="O59" s="77"/>
    </row>
    <row r="60" spans="1:15" ht="15">
      <c r="B60" s="58" t="s">
        <v>10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0</v>
      </c>
      <c r="M62" s="72"/>
      <c r="N62" s="73">
        <f>RANK(L62,'Magas sorrend'!$D$3:$D$22)</f>
        <v>7</v>
      </c>
      <c r="O62" s="78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 t="shared" si="0"/>
        <v>0</v>
      </c>
      <c r="L63" s="75"/>
      <c r="M63" s="72"/>
      <c r="N63" s="76"/>
      <c r="O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 t="shared" si="0"/>
        <v>0</v>
      </c>
      <c r="L64" s="75"/>
      <c r="M64" s="72"/>
      <c r="N64" s="76"/>
      <c r="O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 t="shared" si="0"/>
        <v>0</v>
      </c>
      <c r="L65" s="75"/>
      <c r="M65" s="72"/>
      <c r="N65" s="76"/>
      <c r="O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 t="shared" si="0"/>
        <v>0</v>
      </c>
      <c r="L66" s="75"/>
      <c r="M66" s="72"/>
      <c r="N66" s="76"/>
      <c r="O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 t="shared" ref="J67:J123" si="1">MAX(D67:I67)</f>
        <v>0</v>
      </c>
      <c r="L67" s="75"/>
      <c r="M67" s="72"/>
      <c r="N67" s="76"/>
      <c r="O67" s="77"/>
    </row>
    <row r="68" spans="1:15" ht="15">
      <c r="B68" s="58" t="s">
        <v>10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/>
      <c r="C70" s="18"/>
      <c r="D70" s="18"/>
      <c r="E70" s="18"/>
      <c r="F70" s="18"/>
      <c r="G70" s="18"/>
      <c r="H70" s="18"/>
      <c r="I70" s="18"/>
      <c r="K70" s="70"/>
      <c r="L70" s="71">
        <f>(SUM(J71:J75)-MIN(J71:J75))/4</f>
        <v>0</v>
      </c>
      <c r="M70" s="72"/>
      <c r="N70" s="73">
        <f>RANK(L70,'Magas sorrend'!$D$3:$D$22)</f>
        <v>7</v>
      </c>
      <c r="O70" s="78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 t="shared" si="1"/>
        <v>0</v>
      </c>
      <c r="L71" s="75"/>
      <c r="M71" s="72"/>
      <c r="N71" s="76"/>
      <c r="O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 t="shared" si="1"/>
        <v>0</v>
      </c>
      <c r="K72" s="27"/>
      <c r="L72" s="75"/>
      <c r="M72" s="72"/>
      <c r="N72" s="76"/>
      <c r="O72" s="77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 t="shared" si="1"/>
        <v>0</v>
      </c>
      <c r="K73" s="27"/>
      <c r="L73" s="75"/>
      <c r="M73" s="72"/>
      <c r="N73" s="76"/>
      <c r="O73" s="77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 t="shared" si="1"/>
        <v>0</v>
      </c>
      <c r="K74" s="27"/>
      <c r="L74" s="75"/>
      <c r="M74" s="72"/>
      <c r="N74" s="76"/>
      <c r="O74" s="77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 t="shared" si="1"/>
        <v>0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0</v>
      </c>
      <c r="M78" s="72"/>
      <c r="N78" s="73">
        <f>RANK(L78,'Magas sorrend'!$D$3:$D$22)</f>
        <v>7</v>
      </c>
      <c r="O78" s="78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 t="shared" si="1"/>
        <v>0</v>
      </c>
      <c r="K79" s="27"/>
      <c r="L79" s="75"/>
      <c r="M79" s="72"/>
      <c r="N79" s="76"/>
      <c r="O79" s="77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 t="shared" si="1"/>
        <v>0</v>
      </c>
      <c r="K80" s="27"/>
      <c r="L80" s="75"/>
      <c r="M80" s="72"/>
      <c r="N80" s="76"/>
      <c r="O80" s="77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 t="shared" si="1"/>
        <v>0</v>
      </c>
      <c r="L81" s="75"/>
      <c r="M81" s="72"/>
      <c r="N81" s="76"/>
      <c r="O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 t="shared" si="1"/>
        <v>0</v>
      </c>
      <c r="K82" s="27"/>
      <c r="L82" s="75"/>
      <c r="M82" s="72"/>
      <c r="N82" s="76"/>
      <c r="O82" s="77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 t="shared" si="1"/>
        <v>0</v>
      </c>
      <c r="L83" s="75"/>
      <c r="M83" s="72"/>
      <c r="N83" s="76"/>
      <c r="O83" s="77"/>
    </row>
    <row r="84" spans="1:15" ht="15">
      <c r="B84" s="58" t="s">
        <v>10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RANK(L86,'Magas sorrend'!$D$3:$D$22)</f>
        <v>7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 t="shared" si="1"/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 t="shared" si="1"/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 t="shared" si="1"/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 t="shared" si="1"/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 t="shared" si="1"/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RANK(L94,'Magas sorrend'!$D$3:$D$22)</f>
        <v>7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 t="shared" si="1"/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 t="shared" si="1"/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 t="shared" si="1"/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 t="shared" si="1"/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 t="shared" si="1"/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RANK(L102,'Magas sorrend'!$D$3:$D$22)</f>
        <v>7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 t="shared" si="1"/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 t="shared" si="1"/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 t="shared" si="1"/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 t="shared" si="1"/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 t="shared" si="1"/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RANK(L110,'Magas sorrend'!$D$3:$D$22)</f>
        <v>7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 t="shared" si="1"/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 t="shared" si="1"/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 t="shared" si="1"/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 t="shared" si="1"/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 t="shared" si="1"/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RANK(L118,'Magas sorrend'!$D$3:$D$22)</f>
        <v>7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 t="shared" si="1"/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 t="shared" si="1"/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 t="shared" si="1"/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 t="shared" si="1"/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 t="shared" si="1"/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RANK(L126,'Magas sorrend'!$D$3:$D$22)</f>
        <v>7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 t="shared" ref="J127:J131" si="2"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 t="shared" si="2"/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 t="shared" si="2"/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 t="shared" si="2"/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 t="shared" si="2"/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RANK(L134,'Magas sorrend'!$D$3:$D$22)</f>
        <v>7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 t="shared" ref="J135:J163" si="3"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 t="shared" si="3"/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 t="shared" si="3"/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 t="shared" si="3"/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 t="shared" si="3"/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RANK(L142,'Magas sorrend'!$D$3:$D$22)</f>
        <v>7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 t="shared" si="3"/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 t="shared" si="3"/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 t="shared" si="3"/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 t="shared" si="3"/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 t="shared" si="3"/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RANK(L150,'Magas sorrend'!$D$3:$D$22)</f>
        <v>7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 t="shared" si="3"/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 t="shared" si="3"/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 t="shared" si="3"/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 t="shared" si="3"/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 t="shared" si="3"/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RANK(L158,'Magas sorrend'!$D$3:$D$22)</f>
        <v>7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 t="shared" si="3"/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 t="shared" si="3"/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 t="shared" si="3"/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 t="shared" si="3"/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 t="shared" si="3"/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N3:O4"/>
    <mergeCell ref="A2:O2"/>
    <mergeCell ref="A1:B1"/>
    <mergeCell ref="C1:D1"/>
    <mergeCell ref="E1:O1"/>
  </mergeCells>
  <phoneticPr fontId="0" type="noConversion"/>
  <conditionalFormatting sqref="C1:C6 C164:C1048576">
    <cfRule type="cellIs" dxfId="112" priority="1" operator="between">
      <formula>2009</formula>
      <formula>2012</formula>
    </cfRule>
  </conditionalFormatting>
  <conditionalFormatting sqref="D12:I14 D20:I22 D28:I30 D36:I38 D44:I46 D52:I54 D60:I62 D68:I70">
    <cfRule type="cellIs" dxfId="111" priority="26" operator="between">
      <formula>2002</formula>
      <formula>2007</formula>
    </cfRule>
  </conditionalFormatting>
  <conditionalFormatting sqref="D76:I78">
    <cfRule type="cellIs" dxfId="110" priority="25" operator="between">
      <formula>2002</formula>
      <formula>2007</formula>
    </cfRule>
  </conditionalFormatting>
  <conditionalFormatting sqref="D84:I86">
    <cfRule type="cellIs" dxfId="109" priority="24" operator="between">
      <formula>2002</formula>
      <formula>2007</formula>
    </cfRule>
  </conditionalFormatting>
  <conditionalFormatting sqref="D92:I94">
    <cfRule type="cellIs" dxfId="108" priority="23" operator="between">
      <formula>2002</formula>
      <formula>2007</formula>
    </cfRule>
  </conditionalFormatting>
  <conditionalFormatting sqref="D100:I102">
    <cfRule type="cellIs" dxfId="107" priority="22" operator="between">
      <formula>2002</formula>
      <formula>2007</formula>
    </cfRule>
  </conditionalFormatting>
  <conditionalFormatting sqref="D108:I110">
    <cfRule type="cellIs" dxfId="106" priority="21" operator="between">
      <formula>2002</formula>
      <formula>2007</formula>
    </cfRule>
  </conditionalFormatting>
  <conditionalFormatting sqref="D116:I118">
    <cfRule type="cellIs" dxfId="105" priority="20" operator="between">
      <formula>2002</formula>
      <formula>2007</formula>
    </cfRule>
  </conditionalFormatting>
  <conditionalFormatting sqref="D124:I126">
    <cfRule type="cellIs" dxfId="104" priority="18" operator="between">
      <formula>2002</formula>
      <formula>2007</formula>
    </cfRule>
  </conditionalFormatting>
  <conditionalFormatting sqref="D132:I134">
    <cfRule type="cellIs" dxfId="103" priority="16" operator="between">
      <formula>2002</formula>
      <formula>2007</formula>
    </cfRule>
  </conditionalFormatting>
  <conditionalFormatting sqref="D140:I142">
    <cfRule type="cellIs" dxfId="102" priority="14" operator="between">
      <formula>2002</formula>
      <formula>2007</formula>
    </cfRule>
  </conditionalFormatting>
  <conditionalFormatting sqref="D148:I150">
    <cfRule type="cellIs" dxfId="101" priority="12" operator="between">
      <formula>2002</formula>
      <formula>2007</formula>
    </cfRule>
  </conditionalFormatting>
  <conditionalFormatting sqref="D156:I158">
    <cfRule type="cellIs" dxfId="100" priority="10" operator="between">
      <formula>2002</formula>
      <formula>2007</formula>
    </cfRule>
  </conditionalFormatting>
  <conditionalFormatting sqref="D164:I248">
    <cfRule type="cellIs" dxfId="99" priority="9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D3D637-3519-4C50-9684-0745B1B6764A}">
          <x14:formula1>
            <xm:f>'Magas sorrend'!$J$3:$J$4</xm:f>
          </x14:formula1>
          <xm:sqref>A1:B1</xm:sqref>
        </x14:dataValidation>
        <x14:dataValidation type="list" allowBlank="1" showInputMessage="1" showErrorMessage="1" xr:uid="{F97D22EB-48C5-4D6E-8F0D-A4F77F76DF69}">
          <x14:formula1>
            <xm:f>'Magas sorrend'!$H$3:$H$7</xm:f>
          </x14:formula1>
          <xm:sqref>E1:O1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J34"/>
  <sheetViews>
    <sheetView zoomScaleNormal="100" workbookViewId="0">
      <selection activeCell="C11" sqref="C11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'FIÚ magas 3-4 kcs'!A1:M1</f>
        <v>Fiú</v>
      </c>
      <c r="B1" s="66" t="str">
        <f>'FIÚ magas 3-4 kcs'!C1</f>
        <v>III-IV.</v>
      </c>
      <c r="C1" s="128" t="str">
        <f>'FIÚ magas 3-4 kcs'!E1</f>
        <v>Magasugrás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'FIÚ magas 3-4 kcs'!C30</f>
        <v>Bonyhád</v>
      </c>
      <c r="C3" s="69" t="str">
        <f>'FIÚ magas 3-4 kcs'!B30</f>
        <v>Bonyhádi Általános Iskola</v>
      </c>
      <c r="D3" s="64">
        <f>'FIÚ magas 3-4 kcs'!L30</f>
        <v>1.3625</v>
      </c>
      <c r="H3" t="s">
        <v>43</v>
      </c>
      <c r="J3" t="s">
        <v>38</v>
      </c>
    </row>
    <row r="4" spans="1:10">
      <c r="A4" s="62" t="s">
        <v>1</v>
      </c>
      <c r="B4" s="63" t="str">
        <f>'FIÚ magas 3-4 kcs'!C6</f>
        <v>Szekszárd</v>
      </c>
      <c r="C4" s="69" t="str">
        <f>'FIÚ magas 3-4 kcs'!B6</f>
        <v>Szekszárdi Baka István Általános Iskola</v>
      </c>
      <c r="D4" s="64">
        <f>'FIÚ magas 3-4 kcs'!L6</f>
        <v>1.3374999999999999</v>
      </c>
      <c r="H4" t="s">
        <v>42</v>
      </c>
      <c r="J4" t="s">
        <v>39</v>
      </c>
    </row>
    <row r="5" spans="1:10">
      <c r="A5" s="62" t="s">
        <v>2</v>
      </c>
      <c r="B5" s="63" t="str">
        <f>'FIÚ magas 3-4 kcs'!C46</f>
        <v>Szekszárd</v>
      </c>
      <c r="C5" s="69" t="str">
        <f>'FIÚ magas 3-4 kcs'!B46</f>
        <v>Szekszárdi Garay János Gimnázium</v>
      </c>
      <c r="D5" s="64">
        <f>'FIÚ magas 3-4 kcs'!L46</f>
        <v>1.3374999999999999</v>
      </c>
      <c r="H5" t="s">
        <v>46</v>
      </c>
    </row>
    <row r="6" spans="1:10">
      <c r="A6" s="62" t="s">
        <v>3</v>
      </c>
      <c r="B6" s="63" t="str">
        <f>'FIÚ magas 3-4 kcs'!C14</f>
        <v>Györköny</v>
      </c>
      <c r="C6" s="69" t="str">
        <f>'FIÚ magas 3-4 kcs'!B14</f>
        <v>Györkönyi Német Nemzetiségi Általános Iskola</v>
      </c>
      <c r="D6" s="64">
        <f>'FIÚ magas 3-4 kcs'!L14</f>
        <v>1.3125</v>
      </c>
      <c r="H6" t="s">
        <v>47</v>
      </c>
    </row>
    <row r="7" spans="1:10">
      <c r="A7" s="62" t="s">
        <v>4</v>
      </c>
      <c r="B7" s="63" t="str">
        <f>'FIÚ magas 3-4 kcs'!C38</f>
        <v>Bonyhád</v>
      </c>
      <c r="C7" s="69" t="str">
        <f>'FIÚ magas 3-4 kcs'!B38</f>
        <v>Petőfi Sándor Evangélikus Gimn. Álalános Iskola</v>
      </c>
      <c r="D7" s="64">
        <f>'FIÚ magas 3-4 kcs'!L38</f>
        <v>1.2750000000000004</v>
      </c>
      <c r="H7" t="s">
        <v>44</v>
      </c>
    </row>
    <row r="8" spans="1:10">
      <c r="A8" s="62" t="s">
        <v>5</v>
      </c>
      <c r="B8" s="63" t="str">
        <f>'FIÚ magas 3-4 kcs'!C22</f>
        <v>Őcsény</v>
      </c>
      <c r="C8" s="69" t="str">
        <f>'FIÚ magas 3-4 kcs'!B22</f>
        <v>Őcsényi Perczel Mór Általános Iskola</v>
      </c>
      <c r="D8" s="64">
        <f>'FIÚ magas 3-4 kcs'!L22</f>
        <v>1.2749999999999999</v>
      </c>
    </row>
    <row r="9" spans="1:10">
      <c r="A9" s="62" t="s">
        <v>6</v>
      </c>
      <c r="B9" s="63">
        <f>'FIÚ magas 3-4 kcs'!C54</f>
        <v>0</v>
      </c>
      <c r="C9" s="69">
        <f>'FIÚ magas 3-4 kcs'!B54</f>
        <v>0</v>
      </c>
      <c r="D9" s="64">
        <f>'FIÚ magas 3-4 kcs'!L54</f>
        <v>0</v>
      </c>
    </row>
    <row r="10" spans="1:10">
      <c r="A10" s="62" t="s">
        <v>7</v>
      </c>
      <c r="B10" s="63">
        <f>'FIÚ magas 3-4 kcs'!C62</f>
        <v>0</v>
      </c>
      <c r="C10" s="69">
        <f>'FIÚ magas 3-4 kcs'!B62</f>
        <v>0</v>
      </c>
      <c r="D10" s="64">
        <f>'FIÚ magas 3-4 kcs'!L62</f>
        <v>0</v>
      </c>
    </row>
    <row r="11" spans="1:10">
      <c r="A11" s="62" t="s">
        <v>17</v>
      </c>
      <c r="B11" s="63">
        <f>'FIÚ magas 3-4 kcs'!C70</f>
        <v>0</v>
      </c>
      <c r="C11" s="69">
        <f>'FIÚ magas 3-4 kcs'!B70</f>
        <v>0</v>
      </c>
      <c r="D11" s="64">
        <f>'FIÚ magas 3-4 kcs'!L70</f>
        <v>0</v>
      </c>
    </row>
    <row r="12" spans="1:10">
      <c r="A12" s="62" t="s">
        <v>18</v>
      </c>
      <c r="B12" s="63">
        <f>'FIÚ magas 3-4 kcs'!C78</f>
        <v>0</v>
      </c>
      <c r="C12" s="69">
        <f>'FIÚ magas 3-4 kcs'!B78</f>
        <v>0</v>
      </c>
      <c r="D12" s="64">
        <f>'FIÚ magas 3-4 kcs'!L78</f>
        <v>0</v>
      </c>
    </row>
    <row r="13" spans="1:10">
      <c r="A13" s="62" t="s">
        <v>19</v>
      </c>
      <c r="B13" s="63">
        <f>'FIÚ magas 3-4 kcs'!C86</f>
        <v>0</v>
      </c>
      <c r="C13" s="69">
        <f>'FIÚ magas 3-4 kcs'!B86</f>
        <v>0</v>
      </c>
      <c r="D13" s="64">
        <f>'FIÚ magas 3-4 kcs'!L86</f>
        <v>0</v>
      </c>
    </row>
    <row r="14" spans="1:10">
      <c r="A14" s="62" t="s">
        <v>20</v>
      </c>
      <c r="B14" s="63">
        <f>'FIÚ magas 3-4 kcs'!C94</f>
        <v>0</v>
      </c>
      <c r="C14" s="69">
        <f>'FIÚ magas 3-4 kcs'!B94</f>
        <v>0</v>
      </c>
      <c r="D14" s="64">
        <f>'FIÚ magas 3-4 kcs'!L94</f>
        <v>0</v>
      </c>
    </row>
    <row r="15" spans="1:10">
      <c r="A15" s="62" t="s">
        <v>21</v>
      </c>
      <c r="B15" s="63">
        <f>'FIÚ magas 3-4 kcs'!C102</f>
        <v>0</v>
      </c>
      <c r="C15" s="69">
        <f>'FIÚ magas 3-4 kcs'!B102</f>
        <v>0</v>
      </c>
      <c r="D15" s="64">
        <f>'FIÚ magas 3-4 kcs'!L102</f>
        <v>0</v>
      </c>
    </row>
    <row r="16" spans="1:10">
      <c r="A16" s="62" t="s">
        <v>22</v>
      </c>
      <c r="B16" s="63">
        <f>'FIÚ magas 3-4 kcs'!C110</f>
        <v>0</v>
      </c>
      <c r="C16" s="69">
        <f>'FIÚ magas 3-4 kcs'!B110</f>
        <v>0</v>
      </c>
      <c r="D16" s="64">
        <f>'FIÚ magas 3-4 kcs'!L110</f>
        <v>0</v>
      </c>
    </row>
    <row r="17" spans="1:4">
      <c r="A17" s="62" t="s">
        <v>23</v>
      </c>
      <c r="B17" s="63">
        <f>'FIÚ magas 3-4 kcs'!C118</f>
        <v>0</v>
      </c>
      <c r="C17" s="69">
        <v>0</v>
      </c>
      <c r="D17" s="64">
        <f>'FIÚ magas 3-4 kcs'!L118</f>
        <v>0</v>
      </c>
    </row>
    <row r="18" spans="1:4">
      <c r="A18" s="62" t="s">
        <v>29</v>
      </c>
      <c r="B18" s="63">
        <f>'FIÚ magas 3-4 kcs'!C126</f>
        <v>0</v>
      </c>
      <c r="C18" s="69">
        <f>'FIÚ magas 3-4 kcs'!B126</f>
        <v>0</v>
      </c>
      <c r="D18" s="64">
        <f>'FIÚ magas 3-4 kcs'!L126</f>
        <v>0</v>
      </c>
    </row>
    <row r="19" spans="1:4">
      <c r="A19" s="62" t="s">
        <v>30</v>
      </c>
      <c r="B19" s="63">
        <f>'FIÚ magas 3-4 kcs'!C134</f>
        <v>0</v>
      </c>
      <c r="C19" s="69">
        <f>'FIÚ magas 3-4 kcs'!B134</f>
        <v>0</v>
      </c>
      <c r="D19" s="64">
        <f>'FIÚ magas 3-4 kcs'!L134</f>
        <v>0</v>
      </c>
    </row>
    <row r="20" spans="1:4">
      <c r="A20" s="62" t="s">
        <v>31</v>
      </c>
      <c r="B20" s="63">
        <f>'FIÚ magas 3-4 kcs'!C142</f>
        <v>0</v>
      </c>
      <c r="C20" s="69">
        <f>'FIÚ magas 3-4 kcs'!B142</f>
        <v>0</v>
      </c>
      <c r="D20" s="64">
        <f>'FIÚ magas 3-4 kcs'!L142</f>
        <v>0</v>
      </c>
    </row>
    <row r="21" spans="1:4">
      <c r="A21" s="62" t="s">
        <v>32</v>
      </c>
      <c r="B21" s="63">
        <f>'FIÚ magas 3-4 kcs'!C150</f>
        <v>0</v>
      </c>
      <c r="C21" s="69">
        <f>'FIÚ magas 3-4 kcs'!B150</f>
        <v>0</v>
      </c>
      <c r="D21" s="64">
        <f>'FIÚ magas 3-4 kcs'!L150</f>
        <v>0</v>
      </c>
    </row>
    <row r="22" spans="1:4">
      <c r="A22" s="62" t="s">
        <v>33</v>
      </c>
      <c r="B22" s="63">
        <f>'FIÚ magas 3-4 kcs'!C158</f>
        <v>0</v>
      </c>
      <c r="C22" s="69">
        <f>'FIÚ magas 3-4 kcs'!B158</f>
        <v>0</v>
      </c>
      <c r="D22" s="64">
        <f>'FIÚ magas 3-4 kcs'!L158</f>
        <v>0</v>
      </c>
    </row>
    <row r="24" spans="1:4" ht="15">
      <c r="B24" s="82" t="str">
        <f>Fedlap!A22</f>
        <v>Szekszárd, Atlétika Centrum</v>
      </c>
      <c r="C24" s="83">
        <f>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8">
    <sortCondition descending="1" ref="D3:D8"/>
  </sortState>
  <mergeCells count="1">
    <mergeCell ref="C1:D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topLeftCell="A78" zoomScaleNormal="100" zoomScalePageLayoutView="85" workbookViewId="0">
      <selection activeCell="D44" sqref="D44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38</v>
      </c>
      <c r="B1" s="127"/>
      <c r="C1" s="127" t="s">
        <v>40</v>
      </c>
      <c r="D1" s="127"/>
      <c r="E1" s="127" t="s">
        <v>42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26.25" thickBot="1">
      <c r="A6" s="33" t="s">
        <v>0</v>
      </c>
      <c r="B6" s="57" t="s">
        <v>92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4.1825000000000001</v>
      </c>
      <c r="M6" s="72"/>
      <c r="N6" s="73">
        <f>RANK(L6,'Távol sorrend'!$D$3:$D$22)</f>
        <v>6</v>
      </c>
      <c r="O6" s="74" t="s">
        <v>24</v>
      </c>
    </row>
    <row r="7" spans="1:15" ht="15">
      <c r="B7" s="55" t="s">
        <v>297</v>
      </c>
      <c r="C7" s="86">
        <v>2013</v>
      </c>
      <c r="D7" s="35">
        <v>3.96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3.96</v>
      </c>
      <c r="L7" s="75"/>
      <c r="M7" s="72"/>
      <c r="N7" s="76"/>
      <c r="O7" s="77"/>
    </row>
    <row r="8" spans="1:15" ht="15">
      <c r="B8" s="55" t="s">
        <v>93</v>
      </c>
      <c r="C8" s="86">
        <v>2011</v>
      </c>
      <c r="D8" s="35">
        <v>4.8099999999999996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4.8099999999999996</v>
      </c>
      <c r="L8" s="75"/>
      <c r="M8" s="72"/>
      <c r="N8" s="76"/>
      <c r="O8" s="77"/>
    </row>
    <row r="9" spans="1:15" ht="15">
      <c r="B9" s="55" t="s">
        <v>94</v>
      </c>
      <c r="C9" s="86">
        <v>2010</v>
      </c>
      <c r="D9" s="35">
        <v>4.78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4.78</v>
      </c>
      <c r="L9" s="75"/>
      <c r="M9" s="72"/>
      <c r="N9" s="76"/>
      <c r="O9" s="77"/>
    </row>
    <row r="10" spans="1:15" ht="15">
      <c r="B10" s="55" t="s">
        <v>95</v>
      </c>
      <c r="C10" s="86">
        <v>2013</v>
      </c>
      <c r="D10" s="35">
        <v>3.18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3.18</v>
      </c>
      <c r="L10" s="75"/>
      <c r="M10" s="72"/>
      <c r="N10" s="76"/>
      <c r="O10" s="77"/>
    </row>
    <row r="11" spans="1:15" ht="15">
      <c r="C11" s="86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0</v>
      </c>
      <c r="L11" s="75"/>
      <c r="M11" s="72"/>
      <c r="N11" s="76"/>
      <c r="O11" s="77"/>
    </row>
    <row r="12" spans="1:15" ht="15">
      <c r="B12" s="58" t="s">
        <v>96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15.75" thickBot="1">
      <c r="A14" s="33" t="s">
        <v>1</v>
      </c>
      <c r="B14" s="57" t="s">
        <v>97</v>
      </c>
      <c r="C14" s="18" t="s">
        <v>98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4.3049999999999997</v>
      </c>
      <c r="M14" s="72"/>
      <c r="N14" s="73">
        <f>RANK(L14,'Távol sorrend'!$D$3:$D$22)</f>
        <v>4</v>
      </c>
      <c r="O14" s="74" t="s">
        <v>24</v>
      </c>
    </row>
    <row r="15" spans="1:15" ht="15">
      <c r="B15" s="59" t="s">
        <v>99</v>
      </c>
      <c r="C15" s="87">
        <v>2011</v>
      </c>
      <c r="D15" s="35">
        <v>4.03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4.03</v>
      </c>
      <c r="L15" s="75"/>
      <c r="M15" s="72"/>
      <c r="N15" s="76"/>
      <c r="O15" s="77"/>
    </row>
    <row r="16" spans="1:15" ht="15">
      <c r="B16" s="59" t="s">
        <v>100</v>
      </c>
      <c r="C16" s="87">
        <v>2011</v>
      </c>
      <c r="D16" s="35">
        <v>3.81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3.81</v>
      </c>
      <c r="L16" s="75"/>
      <c r="M16" s="72"/>
      <c r="N16" s="76"/>
      <c r="O16" s="77"/>
    </row>
    <row r="17" spans="1:19" ht="15">
      <c r="B17" s="59" t="s">
        <v>139</v>
      </c>
      <c r="C17" s="87">
        <v>2010</v>
      </c>
      <c r="D17" s="35">
        <v>3.95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3.95</v>
      </c>
      <c r="L17" s="75"/>
      <c r="M17" s="72"/>
      <c r="N17" s="76"/>
      <c r="O17" s="77"/>
    </row>
    <row r="18" spans="1:19" ht="15">
      <c r="B18" s="59" t="s">
        <v>101</v>
      </c>
      <c r="C18" s="87">
        <v>2010</v>
      </c>
      <c r="D18" s="35">
        <v>4.6100000000000003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4.6100000000000003</v>
      </c>
      <c r="L18" s="75"/>
      <c r="M18" s="72"/>
      <c r="N18" s="76"/>
      <c r="O18" s="77"/>
    </row>
    <row r="19" spans="1:19" ht="15">
      <c r="B19" s="59" t="s">
        <v>102</v>
      </c>
      <c r="C19" s="87">
        <v>2010</v>
      </c>
      <c r="D19" s="35">
        <v>4.63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4.63</v>
      </c>
      <c r="L19" s="75"/>
      <c r="M19" s="72"/>
      <c r="N19" s="76"/>
      <c r="O19" s="77"/>
    </row>
    <row r="20" spans="1:19" ht="15">
      <c r="B20" s="58" t="s">
        <v>103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26.25" thickBot="1">
      <c r="A22" s="33" t="s">
        <v>2</v>
      </c>
      <c r="B22" s="60" t="s">
        <v>67</v>
      </c>
      <c r="C22" s="18" t="s">
        <v>68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4.72</v>
      </c>
      <c r="M22" s="72"/>
      <c r="N22" s="73">
        <f>RANK(L22,'Távol sorrend'!$D$3:$D$22)</f>
        <v>2</v>
      </c>
      <c r="O22" s="78" t="s">
        <v>24</v>
      </c>
    </row>
    <row r="23" spans="1:19" ht="15">
      <c r="B23" s="55" t="s">
        <v>69</v>
      </c>
      <c r="C23" s="19">
        <v>2010</v>
      </c>
      <c r="D23" s="35">
        <v>4.03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4.03</v>
      </c>
      <c r="L23" s="75"/>
      <c r="M23" s="72"/>
      <c r="N23" s="76"/>
      <c r="O23" s="77"/>
    </row>
    <row r="24" spans="1:19" ht="15">
      <c r="B24" s="55" t="s">
        <v>71</v>
      </c>
      <c r="C24" s="19">
        <v>2010</v>
      </c>
      <c r="D24" s="35">
        <v>4.92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4.92</v>
      </c>
      <c r="L24" s="75"/>
      <c r="M24" s="72"/>
      <c r="N24" s="76"/>
      <c r="O24" s="77"/>
    </row>
    <row r="25" spans="1:19" ht="15">
      <c r="B25" s="55" t="s">
        <v>70</v>
      </c>
      <c r="C25" s="19">
        <v>2010</v>
      </c>
      <c r="D25" s="35">
        <v>4.5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4.5</v>
      </c>
      <c r="L25" s="75"/>
      <c r="M25" s="72"/>
      <c r="N25" s="76"/>
      <c r="O25" s="77"/>
    </row>
    <row r="26" spans="1:19" ht="15">
      <c r="B26" s="55" t="s">
        <v>104</v>
      </c>
      <c r="C26" s="19">
        <v>2010</v>
      </c>
      <c r="D26" s="35">
        <v>4.7699999999999996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4.7699999999999996</v>
      </c>
      <c r="L26" s="75"/>
      <c r="M26" s="72"/>
      <c r="N26" s="76"/>
      <c r="O26" s="77"/>
    </row>
    <row r="27" spans="1:19" ht="15">
      <c r="B27" s="55" t="s">
        <v>72</v>
      </c>
      <c r="C27" s="19">
        <v>2010</v>
      </c>
      <c r="D27" s="35">
        <v>4.6900000000000004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4.6900000000000004</v>
      </c>
      <c r="L27" s="75"/>
      <c r="M27" s="72"/>
      <c r="N27" s="76"/>
      <c r="O27" s="77"/>
    </row>
    <row r="28" spans="1:19" ht="15">
      <c r="B28" s="58" t="s">
        <v>73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105</v>
      </c>
      <c r="C30" s="18" t="s">
        <v>106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4.5</v>
      </c>
      <c r="M30" s="72"/>
      <c r="N30" s="73">
        <f>RANK(L30,'Távol sorrend'!$D$3:$D$22)</f>
        <v>3</v>
      </c>
      <c r="O30" s="78" t="s">
        <v>24</v>
      </c>
      <c r="S30" s="36"/>
    </row>
    <row r="31" spans="1:19" ht="15">
      <c r="B31" s="55" t="s">
        <v>107</v>
      </c>
      <c r="C31" s="19">
        <v>2010</v>
      </c>
      <c r="D31" s="35">
        <v>4.59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4.59</v>
      </c>
      <c r="L31" s="75"/>
      <c r="M31" s="72"/>
      <c r="N31" s="76"/>
      <c r="O31" s="77"/>
    </row>
    <row r="32" spans="1:19" ht="15">
      <c r="B32" s="55" t="s">
        <v>108</v>
      </c>
      <c r="C32" s="19">
        <v>2010</v>
      </c>
      <c r="D32" s="35">
        <v>4.59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4.59</v>
      </c>
      <c r="L32" s="75"/>
      <c r="M32" s="72"/>
      <c r="N32" s="76"/>
      <c r="O32" s="77"/>
    </row>
    <row r="33" spans="1:15" ht="15">
      <c r="B33" s="55" t="s">
        <v>109</v>
      </c>
      <c r="C33" s="19">
        <v>2010</v>
      </c>
      <c r="D33" s="35">
        <v>4.24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4.24</v>
      </c>
      <c r="L33" s="75"/>
      <c r="M33" s="72"/>
      <c r="N33" s="76"/>
      <c r="O33" s="77"/>
    </row>
    <row r="34" spans="1:15" ht="15">
      <c r="B34" s="55" t="s">
        <v>110</v>
      </c>
      <c r="C34" s="19">
        <v>2010</v>
      </c>
      <c r="D34" s="35">
        <v>4.58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4.58</v>
      </c>
      <c r="L34" s="75"/>
      <c r="M34" s="72"/>
      <c r="N34" s="76"/>
      <c r="O34" s="77"/>
    </row>
    <row r="35" spans="1:15" ht="15">
      <c r="B35" s="55" t="s">
        <v>291</v>
      </c>
      <c r="C35" s="19">
        <v>2012</v>
      </c>
      <c r="D35" s="35">
        <v>4.2300000000000004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4.2300000000000004</v>
      </c>
      <c r="L35" s="75"/>
      <c r="M35" s="72"/>
      <c r="N35" s="76"/>
      <c r="O35" s="77"/>
    </row>
    <row r="36" spans="1:15" ht="15">
      <c r="B36" s="58" t="s">
        <v>111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 t="s">
        <v>74</v>
      </c>
      <c r="C38" s="18" t="s">
        <v>75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4.1349999999999998</v>
      </c>
      <c r="M38" s="72"/>
      <c r="N38" s="73">
        <f>RANK(L38,'Távol sorrend'!$D$3:$D$22)</f>
        <v>7</v>
      </c>
      <c r="O38" s="78" t="s">
        <v>24</v>
      </c>
    </row>
    <row r="39" spans="1:15" ht="15">
      <c r="B39" s="55" t="s">
        <v>76</v>
      </c>
      <c r="C39" s="19">
        <v>2011</v>
      </c>
      <c r="D39" s="35">
        <v>3.3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3.3</v>
      </c>
      <c r="L39" s="75"/>
      <c r="M39" s="72"/>
      <c r="N39" s="76"/>
      <c r="O39" s="77"/>
    </row>
    <row r="40" spans="1:15" ht="15">
      <c r="B40" s="55" t="s">
        <v>77</v>
      </c>
      <c r="C40" s="19">
        <v>2010</v>
      </c>
      <c r="D40" s="35">
        <v>4.79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4.79</v>
      </c>
      <c r="L40" s="75"/>
      <c r="M40" s="72"/>
      <c r="N40" s="76"/>
      <c r="O40" s="77"/>
    </row>
    <row r="41" spans="1:15" ht="15">
      <c r="B41" s="55" t="s">
        <v>112</v>
      </c>
      <c r="C41" s="19">
        <v>2013</v>
      </c>
      <c r="D41" s="35">
        <v>4.1399999999999997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4.1399999999999997</v>
      </c>
      <c r="L41" s="75"/>
      <c r="M41" s="72"/>
      <c r="N41" s="76"/>
      <c r="O41" s="77"/>
    </row>
    <row r="42" spans="1:15" ht="15">
      <c r="B42" s="55" t="s">
        <v>79</v>
      </c>
      <c r="C42" s="19">
        <v>2011</v>
      </c>
      <c r="D42" s="35">
        <v>3.63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3.63</v>
      </c>
      <c r="L42" s="75"/>
      <c r="M42" s="72"/>
      <c r="N42" s="76"/>
      <c r="O42" s="77"/>
    </row>
    <row r="43" spans="1:15" ht="15">
      <c r="B43" s="55" t="s">
        <v>113</v>
      </c>
      <c r="C43" s="19">
        <v>2011</v>
      </c>
      <c r="D43" s="35">
        <v>3.98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3.98</v>
      </c>
      <c r="L43" s="75"/>
      <c r="M43" s="72"/>
      <c r="N43" s="76"/>
      <c r="O43" s="77"/>
    </row>
    <row r="44" spans="1:15" ht="15">
      <c r="B44" s="58" t="s">
        <v>81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 t="s">
        <v>82</v>
      </c>
      <c r="C46" s="18" t="s">
        <v>83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4.732499999999999</v>
      </c>
      <c r="M46" s="72"/>
      <c r="N46" s="73">
        <f>RANK(L46,'Távol sorrend'!$D$3:$D$22)</f>
        <v>1</v>
      </c>
      <c r="O46" s="78" t="s">
        <v>24</v>
      </c>
    </row>
    <row r="47" spans="1:15" ht="15">
      <c r="B47" s="55" t="s">
        <v>84</v>
      </c>
      <c r="C47" s="19">
        <v>2011</v>
      </c>
      <c r="D47" s="35">
        <v>4.2699999999999996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4.2699999999999996</v>
      </c>
      <c r="L47" s="75"/>
      <c r="M47" s="72"/>
      <c r="N47" s="76"/>
      <c r="O47" s="77"/>
    </row>
    <row r="48" spans="1:15" ht="15">
      <c r="B48" s="55" t="s">
        <v>85</v>
      </c>
      <c r="C48" s="19">
        <v>2011</v>
      </c>
      <c r="D48" s="35">
        <v>4.3499999999999996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4.3499999999999996</v>
      </c>
      <c r="L48" s="75"/>
      <c r="M48" s="72"/>
      <c r="N48" s="76"/>
      <c r="O48" s="77"/>
    </row>
    <row r="49" spans="1:15" ht="15">
      <c r="B49" s="55" t="s">
        <v>114</v>
      </c>
      <c r="C49" s="19">
        <v>2010</v>
      </c>
      <c r="D49" s="35">
        <v>4.71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4.71</v>
      </c>
      <c r="L49" s="75"/>
      <c r="M49" s="72"/>
      <c r="N49" s="76"/>
      <c r="O49" s="77"/>
    </row>
    <row r="50" spans="1:15" ht="15">
      <c r="B50" s="55" t="s">
        <v>171</v>
      </c>
      <c r="C50" s="19">
        <v>2011</v>
      </c>
      <c r="D50" s="35">
        <v>4.1900000000000004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4.1900000000000004</v>
      </c>
      <c r="L50" s="75"/>
      <c r="M50" s="72"/>
      <c r="N50" s="76"/>
      <c r="O50" s="77"/>
    </row>
    <row r="51" spans="1:15" ht="15">
      <c r="B51" s="55" t="s">
        <v>87</v>
      </c>
      <c r="C51" s="19">
        <v>2010</v>
      </c>
      <c r="D51" s="35">
        <v>5.6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5.6</v>
      </c>
      <c r="L51" s="75"/>
      <c r="M51" s="72"/>
      <c r="N51" s="76"/>
      <c r="O51" s="77"/>
    </row>
    <row r="52" spans="1:15" ht="15">
      <c r="B52" s="58" t="s">
        <v>115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26.25" thickBot="1">
      <c r="A54" s="33" t="s">
        <v>6</v>
      </c>
      <c r="B54" s="60" t="s">
        <v>262</v>
      </c>
      <c r="C54" s="18" t="s">
        <v>83</v>
      </c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4.1325000000000003</v>
      </c>
      <c r="M54" s="72"/>
      <c r="N54" s="73">
        <f>RANK(L54,'Távol sorrend'!$D$3:$D$22)</f>
        <v>8</v>
      </c>
      <c r="O54" s="78" t="s">
        <v>24</v>
      </c>
    </row>
    <row r="55" spans="1:15" ht="15">
      <c r="B55" s="55" t="s">
        <v>89</v>
      </c>
      <c r="C55" s="19">
        <v>2010</v>
      </c>
      <c r="D55" s="35">
        <v>3.92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3.92</v>
      </c>
      <c r="L55" s="75"/>
      <c r="M55" s="72"/>
      <c r="N55" s="76"/>
      <c r="O55" s="79"/>
    </row>
    <row r="56" spans="1:15" ht="15">
      <c r="B56" s="55" t="s">
        <v>116</v>
      </c>
      <c r="C56" s="19">
        <v>2010</v>
      </c>
      <c r="D56" s="35">
        <v>4.75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4.75</v>
      </c>
      <c r="L56" s="75"/>
      <c r="M56" s="72"/>
      <c r="N56" s="76"/>
      <c r="O56" s="77"/>
    </row>
    <row r="57" spans="1:15" ht="15">
      <c r="B57" s="55" t="s">
        <v>117</v>
      </c>
      <c r="C57" s="19">
        <v>2011</v>
      </c>
      <c r="D57" s="35">
        <v>3.99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3.99</v>
      </c>
      <c r="L57" s="75"/>
      <c r="M57" s="72"/>
      <c r="N57" s="76"/>
      <c r="O57" s="77"/>
    </row>
    <row r="58" spans="1:15" ht="15">
      <c r="B58" s="55" t="s">
        <v>118</v>
      </c>
      <c r="C58" s="19">
        <v>2012</v>
      </c>
      <c r="D58" s="35">
        <v>3.87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3.87</v>
      </c>
      <c r="L58" s="75"/>
      <c r="M58" s="72"/>
      <c r="N58" s="76"/>
      <c r="O58" s="77"/>
    </row>
    <row r="59" spans="1:15" ht="15">
      <c r="B59" s="55" t="s">
        <v>119</v>
      </c>
      <c r="C59" s="19">
        <v>2013</v>
      </c>
      <c r="D59" s="35">
        <v>3.76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3.76</v>
      </c>
      <c r="L59" s="75"/>
      <c r="M59" s="72"/>
      <c r="N59" s="76"/>
      <c r="O59" s="77"/>
    </row>
    <row r="60" spans="1:15" ht="15">
      <c r="B60" s="58" t="s">
        <v>90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26.25" thickBot="1">
      <c r="A62" s="33" t="s">
        <v>7</v>
      </c>
      <c r="B62" s="60" t="s">
        <v>243</v>
      </c>
      <c r="C62" s="18" t="s">
        <v>61</v>
      </c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4.0925000000000002</v>
      </c>
      <c r="M62" s="72"/>
      <c r="N62" s="73">
        <f>RANK(L62,'Távol sorrend'!$D$3:$D$22)</f>
        <v>9</v>
      </c>
      <c r="O62" s="78" t="s">
        <v>24</v>
      </c>
    </row>
    <row r="63" spans="1:15" ht="15">
      <c r="B63" s="55" t="s">
        <v>244</v>
      </c>
      <c r="C63" s="19">
        <v>2012</v>
      </c>
      <c r="D63" s="35">
        <v>3.86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3.86</v>
      </c>
      <c r="L63" s="75"/>
      <c r="M63" s="72"/>
      <c r="N63" s="76"/>
      <c r="O63" s="77"/>
    </row>
    <row r="64" spans="1:15" ht="15">
      <c r="B64" s="55" t="s">
        <v>122</v>
      </c>
      <c r="C64" s="19">
        <v>2010</v>
      </c>
      <c r="D64" s="35">
        <v>4.54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4.54</v>
      </c>
      <c r="L64" s="75"/>
      <c r="M64" s="72"/>
      <c r="N64" s="76"/>
      <c r="O64" s="77"/>
    </row>
    <row r="65" spans="1:15" ht="15">
      <c r="B65" s="55" t="s">
        <v>169</v>
      </c>
      <c r="C65" s="19">
        <v>2010</v>
      </c>
      <c r="D65" s="35">
        <v>4.1500000000000004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4.1500000000000004</v>
      </c>
      <c r="L65" s="75"/>
      <c r="M65" s="72"/>
      <c r="N65" s="76"/>
      <c r="O65" s="77"/>
    </row>
    <row r="66" spans="1:15" ht="15">
      <c r="B66" s="55" t="s">
        <v>123</v>
      </c>
      <c r="C66" s="19">
        <v>2011</v>
      </c>
      <c r="D66" s="35">
        <v>3.82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3.82</v>
      </c>
      <c r="L66" s="75"/>
      <c r="M66" s="72"/>
      <c r="N66" s="76"/>
      <c r="O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5"/>
      <c r="M67" s="72"/>
      <c r="N67" s="76"/>
      <c r="O67" s="77"/>
    </row>
    <row r="68" spans="1:15" ht="15">
      <c r="B68" s="58" t="s">
        <v>120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26.25" thickBot="1">
      <c r="A70" s="33" t="s">
        <v>34</v>
      </c>
      <c r="B70" s="60" t="s">
        <v>261</v>
      </c>
      <c r="C70" s="18" t="s">
        <v>61</v>
      </c>
      <c r="D70" s="18"/>
      <c r="E70" s="18"/>
      <c r="F70" s="18"/>
      <c r="G70" s="18"/>
      <c r="H70" s="18"/>
      <c r="I70" s="18"/>
      <c r="K70" s="70"/>
      <c r="L70" s="71">
        <f>(SUM(J71:J75)-MIN(J71:J75))/4</f>
        <v>4.1950000000000003</v>
      </c>
      <c r="M70" s="72"/>
      <c r="N70" s="73">
        <f>RANK(L70,'Távol sorrend'!$D$3:$D$22)</f>
        <v>5</v>
      </c>
      <c r="O70" s="78" t="s">
        <v>24</v>
      </c>
    </row>
    <row r="71" spans="1:15" ht="15">
      <c r="B71" s="55" t="s">
        <v>292</v>
      </c>
      <c r="C71" s="19">
        <v>2010</v>
      </c>
      <c r="D71" s="35">
        <v>4.12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4.12</v>
      </c>
      <c r="L71" s="75"/>
      <c r="M71" s="72"/>
      <c r="N71" s="76"/>
      <c r="O71" s="77"/>
    </row>
    <row r="72" spans="1:15" s="1" customFormat="1" ht="15">
      <c r="A72" s="25"/>
      <c r="B72" s="55" t="s">
        <v>258</v>
      </c>
      <c r="C72" s="19">
        <v>2010</v>
      </c>
      <c r="D72" s="35">
        <v>4.95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4.95</v>
      </c>
      <c r="K72" s="27"/>
      <c r="L72" s="75"/>
      <c r="M72" s="72"/>
      <c r="N72" s="76"/>
      <c r="O72" s="77"/>
    </row>
    <row r="73" spans="1:15" s="37" customFormat="1" ht="15">
      <c r="A73" s="25"/>
      <c r="B73" s="55" t="s">
        <v>293</v>
      </c>
      <c r="C73" s="19">
        <v>2011</v>
      </c>
      <c r="D73" s="35">
        <v>3.82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3.82</v>
      </c>
      <c r="K73" s="27"/>
      <c r="L73" s="75"/>
      <c r="M73" s="72"/>
      <c r="N73" s="76"/>
      <c r="O73" s="77"/>
    </row>
    <row r="74" spans="1:15" s="1" customFormat="1" ht="15">
      <c r="A74" s="25"/>
      <c r="B74" s="55" t="s">
        <v>294</v>
      </c>
      <c r="C74" s="19">
        <v>3.89</v>
      </c>
      <c r="D74" s="35">
        <v>3.89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3.89</v>
      </c>
      <c r="K74" s="27"/>
      <c r="L74" s="75"/>
      <c r="M74" s="72"/>
      <c r="N74" s="76"/>
      <c r="O74" s="77"/>
    </row>
    <row r="75" spans="1:15" s="1" customFormat="1" ht="15">
      <c r="A75" s="25"/>
      <c r="B75" s="55" t="s">
        <v>256</v>
      </c>
      <c r="C75" s="19">
        <v>3.68</v>
      </c>
      <c r="D75" s="35">
        <v>3.68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3.68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254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 t="s">
        <v>245</v>
      </c>
      <c r="C78" s="18" t="s">
        <v>246</v>
      </c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3.4074999999999998</v>
      </c>
      <c r="M78" s="72"/>
      <c r="N78" s="73">
        <f>RANK(L78,'Távol sorrend'!$D$3:$D$22)</f>
        <v>10</v>
      </c>
      <c r="O78" s="78" t="s">
        <v>24</v>
      </c>
    </row>
    <row r="79" spans="1:15" s="1" customFormat="1" ht="15">
      <c r="A79" s="25"/>
      <c r="B79" s="55" t="s">
        <v>249</v>
      </c>
      <c r="C79" s="19">
        <v>2011</v>
      </c>
      <c r="D79" s="35">
        <v>2.2999999999999998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2.2999999999999998</v>
      </c>
      <c r="K79" s="27"/>
      <c r="L79" s="75"/>
      <c r="M79" s="72"/>
      <c r="N79" s="76"/>
      <c r="O79" s="77"/>
    </row>
    <row r="80" spans="1:15" s="1" customFormat="1" ht="15">
      <c r="A80" s="25"/>
      <c r="B80" s="55" t="s">
        <v>250</v>
      </c>
      <c r="C80" s="19">
        <v>2011</v>
      </c>
      <c r="D80" s="35">
        <v>3.38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3.38</v>
      </c>
      <c r="K80" s="27"/>
      <c r="L80" s="75"/>
      <c r="M80" s="72"/>
      <c r="N80" s="76"/>
      <c r="O80" s="77"/>
    </row>
    <row r="81" spans="1:15" ht="15">
      <c r="B81" s="55" t="s">
        <v>251</v>
      </c>
      <c r="C81" s="19">
        <v>2011</v>
      </c>
      <c r="D81" s="35">
        <v>3.13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3.13</v>
      </c>
      <c r="L81" s="75"/>
      <c r="M81" s="72"/>
      <c r="N81" s="76"/>
      <c r="O81" s="77"/>
    </row>
    <row r="82" spans="1:15" s="34" customFormat="1" ht="15">
      <c r="A82" s="25"/>
      <c r="B82" s="55" t="s">
        <v>252</v>
      </c>
      <c r="C82" s="19">
        <v>2010</v>
      </c>
      <c r="D82" s="35">
        <v>3.56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3.56</v>
      </c>
      <c r="K82" s="27"/>
      <c r="L82" s="75"/>
      <c r="M82" s="72"/>
      <c r="N82" s="76"/>
      <c r="O82" s="77"/>
    </row>
    <row r="83" spans="1:15" ht="15">
      <c r="B83" s="55" t="s">
        <v>253</v>
      </c>
      <c r="C83" s="19">
        <v>2011</v>
      </c>
      <c r="D83" s="35">
        <v>3.56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3.56</v>
      </c>
      <c r="L83" s="75"/>
      <c r="M83" s="72"/>
      <c r="N83" s="76"/>
      <c r="O83" s="77"/>
    </row>
    <row r="84" spans="1:15" ht="15">
      <c r="B84" s="58" t="s">
        <v>247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RANK(L86,'Távol sorrend'!$D$3:$D$22)</f>
        <v>11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RANK(L94,'Távol sorrend'!$D$3:$D$22)</f>
        <v>11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RANK(L102,'Távol sorrend'!$D$3:$D$22)</f>
        <v>11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RANK(L110,'Távol sorrend'!$D$3:$D$22)</f>
        <v>11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RANK(L118,'Távol sorrend'!$D$3:$D$22)</f>
        <v>11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RANK(L126,'Távol sorrend'!$D$3:$D$22)</f>
        <v>11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RANK(L134,'Távol sorrend'!$D$3:$D$22)</f>
        <v>11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RANK(L142,'Távol sorrend'!$D$3:$D$22)</f>
        <v>11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RANK(L150,'Távol sorrend'!$D$3:$D$22)</f>
        <v>11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RANK(L158,'Távol sorrend'!$D$3:$D$22)</f>
        <v>11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N3:O4"/>
    <mergeCell ref="A2:O2"/>
    <mergeCell ref="A1:B1"/>
    <mergeCell ref="C1:D1"/>
    <mergeCell ref="E1:O1"/>
  </mergeCells>
  <conditionalFormatting sqref="C1:C6 C164:C1048576">
    <cfRule type="cellIs" dxfId="98" priority="1" operator="between">
      <formula>2009</formula>
      <formula>2012</formula>
    </cfRule>
  </conditionalFormatting>
  <conditionalFormatting sqref="D12:I14 D20:I22 D28:I30 D36:I38 D44:I46 D52:I54 D60:I62 D68:I70">
    <cfRule type="cellIs" dxfId="97" priority="14" operator="between">
      <formula>2002</formula>
      <formula>2007</formula>
    </cfRule>
  </conditionalFormatting>
  <conditionalFormatting sqref="D76:I78">
    <cfRule type="cellIs" dxfId="96" priority="13" operator="between">
      <formula>2002</formula>
      <formula>2007</formula>
    </cfRule>
  </conditionalFormatting>
  <conditionalFormatting sqref="D84:I86">
    <cfRule type="cellIs" dxfId="95" priority="12" operator="between">
      <formula>2002</formula>
      <formula>2007</formula>
    </cfRule>
  </conditionalFormatting>
  <conditionalFormatting sqref="D92:I94">
    <cfRule type="cellIs" dxfId="94" priority="11" operator="between">
      <formula>2002</formula>
      <formula>2007</formula>
    </cfRule>
  </conditionalFormatting>
  <conditionalFormatting sqref="D100:I102">
    <cfRule type="cellIs" dxfId="93" priority="10" operator="between">
      <formula>2002</formula>
      <formula>2007</formula>
    </cfRule>
  </conditionalFormatting>
  <conditionalFormatting sqref="D108:I110">
    <cfRule type="cellIs" dxfId="92" priority="9" operator="between">
      <formula>2002</formula>
      <formula>2007</formula>
    </cfRule>
  </conditionalFormatting>
  <conditionalFormatting sqref="D116:I118">
    <cfRule type="cellIs" dxfId="91" priority="8" operator="between">
      <formula>2002</formula>
      <formula>2007</formula>
    </cfRule>
  </conditionalFormatting>
  <conditionalFormatting sqref="D124:I126">
    <cfRule type="cellIs" dxfId="90" priority="7" operator="between">
      <formula>2002</formula>
      <formula>2007</formula>
    </cfRule>
  </conditionalFormatting>
  <conditionalFormatting sqref="D132:I134">
    <cfRule type="cellIs" dxfId="89" priority="6" operator="between">
      <formula>2002</formula>
      <formula>2007</formula>
    </cfRule>
  </conditionalFormatting>
  <conditionalFormatting sqref="D140:I142">
    <cfRule type="cellIs" dxfId="88" priority="5" operator="between">
      <formula>2002</formula>
      <formula>2007</formula>
    </cfRule>
  </conditionalFormatting>
  <conditionalFormatting sqref="D148:I150">
    <cfRule type="cellIs" dxfId="87" priority="4" operator="between">
      <formula>2002</formula>
      <formula>2007</formula>
    </cfRule>
  </conditionalFormatting>
  <conditionalFormatting sqref="D156:I158">
    <cfRule type="cellIs" dxfId="86" priority="3" operator="between">
      <formula>2002</formula>
      <formula>2007</formula>
    </cfRule>
  </conditionalFormatting>
  <conditionalFormatting sqref="D164:I248">
    <cfRule type="cellIs" dxfId="85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7D22EB-48C5-4D6E-8F0D-A4F77F76DF69}">
          <x14:formula1>
            <xm:f>'Távol sorrend'!$H$3:$H$7</xm:f>
          </x14:formula1>
          <xm:sqref>E1:O1</xm:sqref>
        </x14:dataValidation>
        <x14:dataValidation type="list" allowBlank="1" showInputMessage="1" showErrorMessage="1" xr:uid="{DED3D637-3519-4C50-9684-0745B1B6764A}">
          <x14:formula1>
            <xm:f>'Távol sorrend'!$J$3:$J$4</xm:f>
          </x14:formula1>
          <xm:sqref>A1:B1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J34"/>
  <sheetViews>
    <sheetView zoomScaleNormal="100" workbookViewId="0">
      <selection activeCell="B3" sqref="B3:D12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'FIÚ távol 3-4 kcs'!A1:M1</f>
        <v>Fiú</v>
      </c>
      <c r="B1" s="66" t="str">
        <f>'FIÚ távol 3-4 kcs'!C1</f>
        <v>III-IV.</v>
      </c>
      <c r="C1" s="128" t="str">
        <f>'FIÚ távol 3-4 kcs'!E1</f>
        <v>Távolugrás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'FIÚ távol 3-4 kcs'!C46</f>
        <v>Bonyhád</v>
      </c>
      <c r="C3" s="69" t="str">
        <f>'FIÚ távol 3-4 kcs'!B46</f>
        <v>Bonyhádi Általános Iskola</v>
      </c>
      <c r="D3" s="64">
        <f>'FIÚ távol 3-4 kcs'!L46</f>
        <v>4.732499999999999</v>
      </c>
      <c r="H3" t="s">
        <v>43</v>
      </c>
      <c r="J3" t="s">
        <v>38</v>
      </c>
    </row>
    <row r="4" spans="1:10">
      <c r="A4" s="62" t="s">
        <v>1</v>
      </c>
      <c r="B4" s="63" t="str">
        <f>'FIÚ távol 3-4 kcs'!C22</f>
        <v>Györköny</v>
      </c>
      <c r="C4" s="69" t="str">
        <f>'FIÚ távol 3-4 kcs'!B22</f>
        <v>Györkönyi Német Nemzetiségi Általános Iskola</v>
      </c>
      <c r="D4" s="64">
        <f>'FIÚ távol 3-4 kcs'!L22</f>
        <v>4.72</v>
      </c>
      <c r="H4" t="s">
        <v>42</v>
      </c>
      <c r="J4" t="s">
        <v>39</v>
      </c>
    </row>
    <row r="5" spans="1:10">
      <c r="A5" s="62" t="s">
        <v>2</v>
      </c>
      <c r="B5" s="63" t="str">
        <f>'FIÚ távol 3-4 kcs'!C30</f>
        <v>Dombóvár</v>
      </c>
      <c r="C5" s="69" t="str">
        <f>'FIÚ távol 3-4 kcs'!B30</f>
        <v>Szent Orsolya Bencés Általános Iskola</v>
      </c>
      <c r="D5" s="64">
        <f>'FIÚ távol 3-4 kcs'!L30</f>
        <v>4.5</v>
      </c>
      <c r="H5" t="s">
        <v>46</v>
      </c>
    </row>
    <row r="6" spans="1:10">
      <c r="A6" s="62" t="s">
        <v>3</v>
      </c>
      <c r="B6" s="63" t="str">
        <f>'FIÚ távol 3-4 kcs'!C14</f>
        <v>Várdomb</v>
      </c>
      <c r="C6" s="69" t="str">
        <f>'FIÚ távol 3-4 kcs'!B14</f>
        <v>Várdomb-Alsónána Általános Iskola</v>
      </c>
      <c r="D6" s="64">
        <f>'FIÚ távol 3-4 kcs'!L14</f>
        <v>4.3049999999999997</v>
      </c>
      <c r="H6" t="s">
        <v>47</v>
      </c>
    </row>
    <row r="7" spans="1:10">
      <c r="A7" s="62" t="s">
        <v>4</v>
      </c>
      <c r="B7" s="63" t="str">
        <f>'FIÚ távol 3-4 kcs'!C70</f>
        <v>Szekszárd</v>
      </c>
      <c r="C7" s="69" t="str">
        <f>'FIÚ távol 3-4 kcs'!B70</f>
        <v>Szekszárdi Dienes Valéria Általános Iskola</v>
      </c>
      <c r="D7" s="64">
        <f>'FIÚ távol 3-4 kcs'!L70</f>
        <v>4.1950000000000003</v>
      </c>
      <c r="H7" t="s">
        <v>44</v>
      </c>
    </row>
    <row r="8" spans="1:10">
      <c r="A8" s="62" t="s">
        <v>5</v>
      </c>
      <c r="B8" s="63" t="str">
        <f>'FIÚ távol 3-4 kcs'!C6</f>
        <v>Szekszárd</v>
      </c>
      <c r="C8" s="69" t="str">
        <f>'FIÚ távol 3-4 kcs'!B6</f>
        <v>PTE Illyés Gyula Gyakorló Általános Iskola</v>
      </c>
      <c r="D8" s="64">
        <f>'FIÚ távol 3-4 kcs'!L6</f>
        <v>4.1825000000000001</v>
      </c>
    </row>
    <row r="9" spans="1:10">
      <c r="A9" s="62" t="s">
        <v>6</v>
      </c>
      <c r="B9" s="63" t="str">
        <f>'FIÚ távol 3-4 kcs'!C38</f>
        <v>Őcsény</v>
      </c>
      <c r="C9" s="69" t="str">
        <f>'FIÚ távol 3-4 kcs'!B38</f>
        <v>Őcsényi Perczel Mór Általános Iskola</v>
      </c>
      <c r="D9" s="64">
        <f>'FIÚ távol 3-4 kcs'!L38</f>
        <v>4.1349999999999998</v>
      </c>
    </row>
    <row r="10" spans="1:10">
      <c r="A10" s="62" t="s">
        <v>7</v>
      </c>
      <c r="B10" s="63" t="str">
        <f>'FIÚ távol 3-4 kcs'!C54</f>
        <v>Bonyhád</v>
      </c>
      <c r="C10" s="69" t="str">
        <f>'FIÚ távol 3-4 kcs'!B54</f>
        <v>Petőfi S. Evangélikus Gimnázium, Általános Iskola</v>
      </c>
      <c r="D10" s="64">
        <f>'FIÚ távol 3-4 kcs'!L54</f>
        <v>4.1325000000000003</v>
      </c>
    </row>
    <row r="11" spans="1:10">
      <c r="A11" s="62" t="s">
        <v>17</v>
      </c>
      <c r="B11" s="63" t="str">
        <f>'FIÚ távol 3-4 kcs'!C62</f>
        <v>Szekszárd</v>
      </c>
      <c r="C11" s="69" t="str">
        <f>'FIÚ távol 3-4 kcs'!B62</f>
        <v>Szekszárdi Babits Mihály Általános  Iskola</v>
      </c>
      <c r="D11" s="64">
        <f>'FIÚ távol 3-4 kcs'!L62</f>
        <v>4.0925000000000002</v>
      </c>
    </row>
    <row r="12" spans="1:10">
      <c r="A12" s="62" t="s">
        <v>18</v>
      </c>
      <c r="B12" s="63" t="str">
        <f>'FIÚ távol 3-4 kcs'!C78</f>
        <v>Decs</v>
      </c>
      <c r="C12" s="69" t="str">
        <f>'FIÚ távol 3-4 kcs'!B78</f>
        <v>Decsi Bíborvég Általános Iskola</v>
      </c>
      <c r="D12" s="64">
        <f>'FIÚ távol 3-4 kcs'!L78</f>
        <v>3.4074999999999998</v>
      </c>
    </row>
    <row r="13" spans="1:10">
      <c r="A13" s="62" t="s">
        <v>19</v>
      </c>
      <c r="B13" s="63">
        <f>'FIÚ távol 3-4 kcs'!C86</f>
        <v>0</v>
      </c>
      <c r="C13" s="69">
        <f>'FIÚ távol 3-4 kcs'!B86</f>
        <v>0</v>
      </c>
      <c r="D13" s="64">
        <f>'FIÚ távol 3-4 kcs'!L86</f>
        <v>0</v>
      </c>
    </row>
    <row r="14" spans="1:10">
      <c r="A14" s="62" t="s">
        <v>20</v>
      </c>
      <c r="B14" s="63">
        <f>'FIÚ távol 3-4 kcs'!C94</f>
        <v>0</v>
      </c>
      <c r="C14" s="69">
        <f>'FIÚ távol 3-4 kcs'!B94</f>
        <v>0</v>
      </c>
      <c r="D14" s="64">
        <f>'FIÚ távol 3-4 kcs'!L94</f>
        <v>0</v>
      </c>
    </row>
    <row r="15" spans="1:10">
      <c r="A15" s="62" t="s">
        <v>21</v>
      </c>
      <c r="B15" s="63">
        <f>'FIÚ távol 3-4 kcs'!C102</f>
        <v>0</v>
      </c>
      <c r="C15" s="69">
        <f>'FIÚ távol 3-4 kcs'!B102</f>
        <v>0</v>
      </c>
      <c r="D15" s="64">
        <f>'FIÚ távol 3-4 kcs'!L102</f>
        <v>0</v>
      </c>
    </row>
    <row r="16" spans="1:10">
      <c r="A16" s="62" t="s">
        <v>22</v>
      </c>
      <c r="B16" s="63">
        <f>'FIÚ távol 3-4 kcs'!C110</f>
        <v>0</v>
      </c>
      <c r="C16" s="69">
        <f>'FIÚ távol 3-4 kcs'!B110</f>
        <v>0</v>
      </c>
      <c r="D16" s="64">
        <f>'FIÚ távol 3-4 kcs'!L110</f>
        <v>0</v>
      </c>
    </row>
    <row r="17" spans="1:4">
      <c r="A17" s="62" t="s">
        <v>23</v>
      </c>
      <c r="B17" s="63">
        <f>'FIÚ távol 3-4 kcs'!C118</f>
        <v>0</v>
      </c>
      <c r="C17" s="69">
        <v>0</v>
      </c>
      <c r="D17" s="64">
        <f>'FIÚ távol 3-4 kcs'!L118</f>
        <v>0</v>
      </c>
    </row>
    <row r="18" spans="1:4">
      <c r="A18" s="62" t="s">
        <v>29</v>
      </c>
      <c r="B18" s="63">
        <f>'FIÚ távol 3-4 kcs'!C126</f>
        <v>0</v>
      </c>
      <c r="C18" s="69">
        <f>'FIÚ távol 3-4 kcs'!B126</f>
        <v>0</v>
      </c>
      <c r="D18" s="64">
        <f>'FIÚ távol 3-4 kcs'!L126</f>
        <v>0</v>
      </c>
    </row>
    <row r="19" spans="1:4">
      <c r="A19" s="62" t="s">
        <v>30</v>
      </c>
      <c r="B19" s="63">
        <f>'FIÚ távol 3-4 kcs'!C134</f>
        <v>0</v>
      </c>
      <c r="C19" s="69">
        <f>'FIÚ távol 3-4 kcs'!B134</f>
        <v>0</v>
      </c>
      <c r="D19" s="64">
        <f>'FIÚ távol 3-4 kcs'!L134</f>
        <v>0</v>
      </c>
    </row>
    <row r="20" spans="1:4">
      <c r="A20" s="62" t="s">
        <v>31</v>
      </c>
      <c r="B20" s="63">
        <f>'FIÚ távol 3-4 kcs'!C142</f>
        <v>0</v>
      </c>
      <c r="C20" s="69">
        <f>'FIÚ távol 3-4 kcs'!B142</f>
        <v>0</v>
      </c>
      <c r="D20" s="64">
        <f>'FIÚ távol 3-4 kcs'!L142</f>
        <v>0</v>
      </c>
    </row>
    <row r="21" spans="1:4">
      <c r="A21" s="62" t="s">
        <v>32</v>
      </c>
      <c r="B21" s="63">
        <f>'FIÚ távol 3-4 kcs'!C150</f>
        <v>0</v>
      </c>
      <c r="C21" s="69">
        <f>'FIÚ távol 3-4 kcs'!B150</f>
        <v>0</v>
      </c>
      <c r="D21" s="64">
        <f>'FIÚ távol 3-4 kcs'!L150</f>
        <v>0</v>
      </c>
    </row>
    <row r="22" spans="1:4">
      <c r="A22" s="62" t="s">
        <v>33</v>
      </c>
      <c r="B22" s="63">
        <f>'FIÚ távol 3-4 kcs'!C158</f>
        <v>0</v>
      </c>
      <c r="C22" s="69">
        <f>'FIÚ távol 3-4 kcs'!B158</f>
        <v>0</v>
      </c>
      <c r="D22" s="64">
        <f>'FIÚ távol 3-4 kcs'!L158</f>
        <v>0</v>
      </c>
    </row>
    <row r="24" spans="1:4" ht="15">
      <c r="B24" s="82" t="str">
        <f>[1]Fedlap!A22</f>
        <v>Szekszárd, Atlétika Centrum</v>
      </c>
      <c r="C24" s="83">
        <f>[1]Fedlap!A25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12">
    <sortCondition descending="1" ref="D3:D12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topLeftCell="A62" zoomScaleNormal="100" zoomScalePageLayoutView="85" workbookViewId="0">
      <selection activeCell="Q71" sqref="Q71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38</v>
      </c>
      <c r="B1" s="127"/>
      <c r="C1" s="127" t="s">
        <v>40</v>
      </c>
      <c r="D1" s="127"/>
      <c r="E1" s="127" t="s">
        <v>46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148</v>
      </c>
      <c r="C6" s="18" t="s">
        <v>147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8.2950000000000017</v>
      </c>
      <c r="M6" s="72"/>
      <c r="N6" s="73">
        <f>RANK(L6,'Súly sorrend'!$D$3:$D$22)</f>
        <v>5</v>
      </c>
      <c r="O6" s="74" t="s">
        <v>24</v>
      </c>
    </row>
    <row r="7" spans="1:15" ht="15">
      <c r="B7" s="55" t="s">
        <v>146</v>
      </c>
      <c r="C7" s="86">
        <v>2010</v>
      </c>
      <c r="D7" s="35">
        <v>8.36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8.36</v>
      </c>
      <c r="L7" s="75"/>
      <c r="M7" s="72"/>
      <c r="N7" s="76"/>
      <c r="O7" s="77"/>
    </row>
    <row r="8" spans="1:15" ht="15">
      <c r="B8" s="55" t="s">
        <v>264</v>
      </c>
      <c r="C8" s="86">
        <v>2010</v>
      </c>
      <c r="D8" s="35">
        <v>8.81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8.81</v>
      </c>
      <c r="L8" s="75"/>
      <c r="M8" s="72"/>
      <c r="N8" s="76"/>
      <c r="O8" s="77"/>
    </row>
    <row r="9" spans="1:15" ht="15">
      <c r="B9" s="55" t="s">
        <v>265</v>
      </c>
      <c r="C9" s="86">
        <v>2010</v>
      </c>
      <c r="D9" s="35">
        <v>7.72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7.72</v>
      </c>
      <c r="L9" s="75"/>
      <c r="M9" s="72"/>
      <c r="N9" s="76"/>
      <c r="O9" s="77"/>
    </row>
    <row r="10" spans="1:15" ht="15">
      <c r="B10" s="55" t="s">
        <v>145</v>
      </c>
      <c r="C10" s="86">
        <v>2010</v>
      </c>
      <c r="D10" s="35">
        <v>8.2899999999999991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8.2899999999999991</v>
      </c>
      <c r="L10" s="75"/>
      <c r="M10" s="72"/>
      <c r="N10" s="76"/>
      <c r="O10" s="77"/>
    </row>
    <row r="11" spans="1:15" ht="15">
      <c r="B11" s="55" t="s">
        <v>144</v>
      </c>
      <c r="C11" s="86">
        <v>2010</v>
      </c>
      <c r="D11" s="35">
        <v>7.52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7.52</v>
      </c>
      <c r="L11" s="75"/>
      <c r="M11" s="72"/>
      <c r="N11" s="76"/>
      <c r="O11" s="77"/>
    </row>
    <row r="12" spans="1:15" ht="15">
      <c r="B12" s="58" t="s">
        <v>143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26.25" thickBot="1">
      <c r="A14" s="33" t="s">
        <v>1</v>
      </c>
      <c r="B14" s="57" t="s">
        <v>92</v>
      </c>
      <c r="C14" s="18" t="s">
        <v>61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8.5500000000000007</v>
      </c>
      <c r="M14" s="72"/>
      <c r="N14" s="73">
        <f>RANK(L14,'Súly sorrend'!$D$3:$D$22)</f>
        <v>3</v>
      </c>
      <c r="O14" s="74" t="s">
        <v>24</v>
      </c>
    </row>
    <row r="15" spans="1:15" ht="15">
      <c r="B15" s="59" t="s">
        <v>93</v>
      </c>
      <c r="C15" s="87">
        <v>2011</v>
      </c>
      <c r="D15" s="35">
        <v>7.44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7.44</v>
      </c>
      <c r="L15" s="75"/>
      <c r="M15" s="72"/>
      <c r="N15" s="76"/>
      <c r="O15" s="77"/>
    </row>
    <row r="16" spans="1:15" ht="15">
      <c r="B16" s="59" t="s">
        <v>142</v>
      </c>
      <c r="C16" s="87">
        <v>2011</v>
      </c>
      <c r="D16" s="35">
        <v>10.01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10.01</v>
      </c>
      <c r="L16" s="75"/>
      <c r="M16" s="72"/>
      <c r="N16" s="76"/>
      <c r="O16" s="77"/>
    </row>
    <row r="17" spans="1:19" ht="15">
      <c r="B17" s="59" t="s">
        <v>141</v>
      </c>
      <c r="C17" s="87">
        <v>2011</v>
      </c>
      <c r="D17" s="35">
        <v>9.73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9.73</v>
      </c>
      <c r="L17" s="75"/>
      <c r="M17" s="72"/>
      <c r="N17" s="76"/>
      <c r="O17" s="77"/>
    </row>
    <row r="18" spans="1:19" ht="15">
      <c r="B18" s="59" t="s">
        <v>94</v>
      </c>
      <c r="C18" s="87">
        <v>2010</v>
      </c>
      <c r="D18" s="35">
        <v>7.02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7.02</v>
      </c>
      <c r="L18" s="75"/>
      <c r="M18" s="72"/>
      <c r="N18" s="76"/>
      <c r="O18" s="77"/>
    </row>
    <row r="19" spans="1:19" ht="15">
      <c r="B19" s="59"/>
      <c r="C19" s="87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0</v>
      </c>
      <c r="L19" s="75"/>
      <c r="M19" s="72"/>
      <c r="N19" s="76"/>
      <c r="O19" s="77"/>
    </row>
    <row r="20" spans="1:19" ht="15">
      <c r="B20" s="58" t="s">
        <v>96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97</v>
      </c>
      <c r="C22" s="18" t="s">
        <v>98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7.88</v>
      </c>
      <c r="M22" s="72"/>
      <c r="N22" s="73">
        <f>RANK(L22,'Súly sorrend'!$D$3:$D$22)</f>
        <v>6</v>
      </c>
      <c r="O22" s="78" t="s">
        <v>24</v>
      </c>
    </row>
    <row r="23" spans="1:19" ht="15">
      <c r="B23" s="55" t="s">
        <v>140</v>
      </c>
      <c r="C23" s="19">
        <v>2010</v>
      </c>
      <c r="D23" s="35">
        <v>6.89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6.89</v>
      </c>
      <c r="L23" s="75"/>
      <c r="M23" s="72"/>
      <c r="N23" s="76"/>
      <c r="O23" s="77"/>
    </row>
    <row r="24" spans="1:19" ht="15">
      <c r="B24" s="55" t="s">
        <v>139</v>
      </c>
      <c r="C24" s="19">
        <v>2010</v>
      </c>
      <c r="D24" s="35">
        <v>8.5399999999999991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8.5399999999999991</v>
      </c>
      <c r="L24" s="75"/>
      <c r="M24" s="72"/>
      <c r="N24" s="76"/>
      <c r="O24" s="77"/>
    </row>
    <row r="25" spans="1:19" ht="15">
      <c r="B25" s="55" t="s">
        <v>138</v>
      </c>
      <c r="C25" s="19">
        <v>2010</v>
      </c>
      <c r="D25" s="35">
        <v>8.35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8.35</v>
      </c>
      <c r="L25" s="75"/>
      <c r="M25" s="72"/>
      <c r="N25" s="76"/>
      <c r="O25" s="77"/>
    </row>
    <row r="26" spans="1:19" ht="15">
      <c r="B26" s="55" t="s">
        <v>101</v>
      </c>
      <c r="C26" s="19">
        <v>2010</v>
      </c>
      <c r="D26" s="35">
        <v>6.8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6.8</v>
      </c>
      <c r="L26" s="75"/>
      <c r="M26" s="72"/>
      <c r="N26" s="76"/>
      <c r="O26" s="77"/>
    </row>
    <row r="27" spans="1:19" ht="15">
      <c r="B27" s="55" t="s">
        <v>102</v>
      </c>
      <c r="C27" s="19">
        <v>2010</v>
      </c>
      <c r="D27" s="35">
        <v>7.74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7.74</v>
      </c>
      <c r="L27" s="75"/>
      <c r="M27" s="72"/>
      <c r="N27" s="76"/>
      <c r="O27" s="77"/>
    </row>
    <row r="28" spans="1:19" ht="15">
      <c r="B28" s="58" t="s">
        <v>103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26.25" thickBot="1">
      <c r="A30" s="33" t="s">
        <v>3</v>
      </c>
      <c r="B30" s="60" t="s">
        <v>137</v>
      </c>
      <c r="C30" s="18" t="s">
        <v>68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7.835</v>
      </c>
      <c r="M30" s="72"/>
      <c r="N30" s="73">
        <f>RANK(L30,'Súly sorrend'!$D$3:$D$22)</f>
        <v>7</v>
      </c>
      <c r="O30" s="78" t="s">
        <v>24</v>
      </c>
      <c r="S30" s="36"/>
    </row>
    <row r="31" spans="1:19" ht="15">
      <c r="B31" s="55" t="s">
        <v>72</v>
      </c>
      <c r="C31" s="19">
        <v>2010</v>
      </c>
      <c r="D31" s="35">
        <v>8.2799999999999994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8.2799999999999994</v>
      </c>
      <c r="L31" s="75"/>
      <c r="M31" s="72"/>
      <c r="N31" s="76"/>
      <c r="O31" s="77"/>
    </row>
    <row r="32" spans="1:19" ht="15">
      <c r="B32" s="55" t="s">
        <v>71</v>
      </c>
      <c r="C32" s="19">
        <v>2010</v>
      </c>
      <c r="D32" s="35">
        <v>8.5399999999999991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8.5399999999999991</v>
      </c>
      <c r="L32" s="75"/>
      <c r="M32" s="72"/>
      <c r="N32" s="76"/>
      <c r="O32" s="77"/>
    </row>
    <row r="33" spans="1:15" ht="15">
      <c r="B33" s="55" t="s">
        <v>104</v>
      </c>
      <c r="C33" s="19">
        <v>2010</v>
      </c>
      <c r="D33" s="35">
        <v>7.08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7.08</v>
      </c>
      <c r="L33" s="75"/>
      <c r="M33" s="72"/>
      <c r="N33" s="76"/>
      <c r="O33" s="77"/>
    </row>
    <row r="34" spans="1:15" ht="15">
      <c r="B34" s="55" t="s">
        <v>136</v>
      </c>
      <c r="C34" s="19">
        <v>2010</v>
      </c>
      <c r="D34" s="35">
        <v>7.44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7.44</v>
      </c>
      <c r="L34" s="75"/>
      <c r="M34" s="72"/>
      <c r="N34" s="76"/>
      <c r="O34" s="77"/>
    </row>
    <row r="35" spans="1:15" ht="15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0</v>
      </c>
      <c r="L35" s="75"/>
      <c r="M35" s="72"/>
      <c r="N35" s="76"/>
      <c r="O35" s="77"/>
    </row>
    <row r="36" spans="1:15" ht="15">
      <c r="B36" s="58" t="s">
        <v>73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15.75" thickBot="1">
      <c r="A38" s="33" t="s">
        <v>4</v>
      </c>
      <c r="B38" s="60" t="s">
        <v>135</v>
      </c>
      <c r="C38" s="18" t="s">
        <v>134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8.3674999999999997</v>
      </c>
      <c r="M38" s="72"/>
      <c r="N38" s="73">
        <f>RANK(L38,'Súly sorrend'!$D$3:$D$22)</f>
        <v>4</v>
      </c>
      <c r="O38" s="78" t="s">
        <v>24</v>
      </c>
    </row>
    <row r="39" spans="1:15" ht="15">
      <c r="B39" s="55" t="s">
        <v>133</v>
      </c>
      <c r="C39" s="19">
        <v>2011</v>
      </c>
      <c r="D39" s="35">
        <v>8.27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8.27</v>
      </c>
      <c r="L39" s="75"/>
      <c r="M39" s="72"/>
      <c r="N39" s="76"/>
      <c r="O39" s="77"/>
    </row>
    <row r="40" spans="1:15" ht="15">
      <c r="B40" s="55" t="s">
        <v>132</v>
      </c>
      <c r="C40" s="19">
        <v>2010</v>
      </c>
      <c r="D40" s="35">
        <v>10.51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10.51</v>
      </c>
      <c r="L40" s="75"/>
      <c r="M40" s="72"/>
      <c r="N40" s="76"/>
      <c r="O40" s="77"/>
    </row>
    <row r="41" spans="1:15" ht="15">
      <c r="B41" s="55" t="s">
        <v>131</v>
      </c>
      <c r="C41" s="19">
        <v>2011</v>
      </c>
      <c r="D41" s="35">
        <v>6.68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6.68</v>
      </c>
      <c r="L41" s="75"/>
      <c r="M41" s="72"/>
      <c r="N41" s="76"/>
      <c r="O41" s="77"/>
    </row>
    <row r="42" spans="1:15" ht="15">
      <c r="B42" s="55" t="s">
        <v>130</v>
      </c>
      <c r="C42" s="19">
        <v>2010</v>
      </c>
      <c r="D42" s="35">
        <v>7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7</v>
      </c>
      <c r="L42" s="75"/>
      <c r="M42" s="72"/>
      <c r="N42" s="76"/>
      <c r="O42" s="77"/>
    </row>
    <row r="43" spans="1:15" ht="15">
      <c r="B43" s="55" t="s">
        <v>129</v>
      </c>
      <c r="C43" s="19">
        <v>2011</v>
      </c>
      <c r="D43" s="35">
        <v>7.69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7.69</v>
      </c>
      <c r="L43" s="75"/>
      <c r="M43" s="72"/>
      <c r="N43" s="76"/>
      <c r="O43" s="77"/>
    </row>
    <row r="44" spans="1:15" ht="15">
      <c r="B44" s="58" t="s">
        <v>128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 t="s">
        <v>82</v>
      </c>
      <c r="C46" s="18" t="s">
        <v>83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8.73</v>
      </c>
      <c r="M46" s="72"/>
      <c r="N46" s="73">
        <f>RANK(L46,'Súly sorrend'!$D$3:$D$22)</f>
        <v>2</v>
      </c>
      <c r="O46" s="78" t="s">
        <v>24</v>
      </c>
    </row>
    <row r="47" spans="1:15" ht="15">
      <c r="B47" s="55" t="s">
        <v>85</v>
      </c>
      <c r="C47" s="19">
        <v>2011</v>
      </c>
      <c r="D47" s="35">
        <v>7.35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7.35</v>
      </c>
      <c r="L47" s="75"/>
      <c r="M47" s="72"/>
      <c r="N47" s="76"/>
      <c r="O47" s="77"/>
    </row>
    <row r="48" spans="1:15" ht="15">
      <c r="B48" s="55" t="s">
        <v>127</v>
      </c>
      <c r="C48" s="19">
        <v>2010</v>
      </c>
      <c r="D48" s="35">
        <v>9.3800000000000008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9.3800000000000008</v>
      </c>
      <c r="L48" s="75"/>
      <c r="M48" s="72"/>
      <c r="N48" s="76"/>
      <c r="O48" s="77"/>
    </row>
    <row r="49" spans="1:15" ht="15">
      <c r="B49" s="55" t="s">
        <v>114</v>
      </c>
      <c r="C49" s="19">
        <v>2010</v>
      </c>
      <c r="D49" s="35">
        <v>8.67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8.67</v>
      </c>
      <c r="L49" s="75"/>
      <c r="M49" s="72"/>
      <c r="N49" s="76"/>
      <c r="O49" s="77"/>
    </row>
    <row r="50" spans="1:15" ht="15">
      <c r="B50" s="55" t="s">
        <v>87</v>
      </c>
      <c r="C50" s="19">
        <v>2010</v>
      </c>
      <c r="D50" s="35">
        <v>9.52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9.52</v>
      </c>
      <c r="L50" s="75"/>
      <c r="M50" s="72"/>
      <c r="N50" s="76"/>
      <c r="O50" s="77"/>
    </row>
    <row r="51" spans="1:15" ht="15">
      <c r="B51" s="55" t="s">
        <v>86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5"/>
      <c r="M51" s="72"/>
      <c r="N51" s="76"/>
      <c r="O51" s="77"/>
    </row>
    <row r="52" spans="1:15" ht="15">
      <c r="B52" s="58" t="s">
        <v>115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26.25" thickBot="1">
      <c r="A54" s="33" t="s">
        <v>6</v>
      </c>
      <c r="B54" s="60" t="s">
        <v>126</v>
      </c>
      <c r="C54" s="18" t="s">
        <v>61</v>
      </c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8.8725000000000005</v>
      </c>
      <c r="M54" s="72"/>
      <c r="N54" s="73">
        <f>RANK(L54,'Súly sorrend'!$D$3:$D$22)</f>
        <v>1</v>
      </c>
      <c r="O54" s="78" t="s">
        <v>24</v>
      </c>
    </row>
    <row r="55" spans="1:15" ht="15">
      <c r="B55" s="55" t="s">
        <v>125</v>
      </c>
      <c r="C55" s="19">
        <v>2011</v>
      </c>
      <c r="D55" s="35">
        <v>6.81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6.81</v>
      </c>
      <c r="L55" s="75"/>
      <c r="M55" s="72"/>
      <c r="N55" s="76"/>
      <c r="O55" s="79"/>
    </row>
    <row r="56" spans="1:15" ht="15">
      <c r="B56" s="55" t="s">
        <v>124</v>
      </c>
      <c r="C56" s="19">
        <v>2010</v>
      </c>
      <c r="D56" s="35">
        <v>8.44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8.44</v>
      </c>
      <c r="L56" s="75"/>
      <c r="M56" s="72"/>
      <c r="N56" s="76"/>
      <c r="O56" s="77"/>
    </row>
    <row r="57" spans="1:15" ht="15">
      <c r="B57" s="55" t="s">
        <v>123</v>
      </c>
      <c r="C57" s="19">
        <v>2011</v>
      </c>
      <c r="D57" s="35">
        <v>9.0299999999999994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9.0299999999999994</v>
      </c>
      <c r="L57" s="75"/>
      <c r="M57" s="72"/>
      <c r="N57" s="76"/>
      <c r="O57" s="77"/>
    </row>
    <row r="58" spans="1:15" ht="15">
      <c r="B58" s="55" t="s">
        <v>122</v>
      </c>
      <c r="C58" s="19">
        <v>2010</v>
      </c>
      <c r="D58" s="35">
        <v>9.6300000000000008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9.6300000000000008</v>
      </c>
      <c r="L58" s="75"/>
      <c r="M58" s="72"/>
      <c r="N58" s="76"/>
      <c r="O58" s="77"/>
    </row>
    <row r="59" spans="1:15" ht="15">
      <c r="B59" s="55" t="s">
        <v>121</v>
      </c>
      <c r="C59" s="19">
        <v>2011</v>
      </c>
      <c r="D59" s="35">
        <v>8.39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8.39</v>
      </c>
      <c r="L59" s="75"/>
      <c r="M59" s="72"/>
      <c r="N59" s="76"/>
      <c r="O59" s="77"/>
    </row>
    <row r="60" spans="1:15" ht="15">
      <c r="B60" s="58" t="s">
        <v>120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26.25" thickBot="1">
      <c r="A62" s="33" t="s">
        <v>7</v>
      </c>
      <c r="B62" s="60" t="s">
        <v>261</v>
      </c>
      <c r="C62" s="18" t="s">
        <v>61</v>
      </c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7.43</v>
      </c>
      <c r="M62" s="72"/>
      <c r="N62" s="73">
        <f>RANK(L62,'Súly sorrend'!$D$3:$D$22)</f>
        <v>8</v>
      </c>
      <c r="O62" s="78" t="s">
        <v>24</v>
      </c>
    </row>
    <row r="63" spans="1:15" ht="15">
      <c r="B63" s="55" t="s">
        <v>255</v>
      </c>
      <c r="C63" s="19">
        <v>2010</v>
      </c>
      <c r="D63" s="35">
        <v>7.28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7.28</v>
      </c>
      <c r="L63" s="75"/>
      <c r="M63" s="72"/>
      <c r="N63" s="76"/>
      <c r="O63" s="77"/>
    </row>
    <row r="64" spans="1:15" ht="15">
      <c r="B64" s="55" t="s">
        <v>258</v>
      </c>
      <c r="C64" s="19">
        <v>2010</v>
      </c>
      <c r="D64" s="35">
        <v>9.81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9.81</v>
      </c>
      <c r="L64" s="75"/>
      <c r="M64" s="72"/>
      <c r="N64" s="76"/>
      <c r="O64" s="77"/>
    </row>
    <row r="65" spans="1:15" ht="15">
      <c r="B65" s="55" t="s">
        <v>259</v>
      </c>
      <c r="C65" s="19">
        <v>2011</v>
      </c>
      <c r="D65" s="35">
        <v>6.22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6.22</v>
      </c>
      <c r="L65" s="75"/>
      <c r="M65" s="72"/>
      <c r="N65" s="76"/>
      <c r="O65" s="77"/>
    </row>
    <row r="66" spans="1:15" ht="15">
      <c r="B66" s="55" t="s">
        <v>260</v>
      </c>
      <c r="C66" s="19">
        <v>2011</v>
      </c>
      <c r="D66" s="35">
        <v>6.3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6.3</v>
      </c>
      <c r="L66" s="75"/>
      <c r="M66" s="72"/>
      <c r="N66" s="76"/>
      <c r="O66" s="77"/>
    </row>
    <row r="67" spans="1:15" ht="15">
      <c r="B67" s="55" t="s">
        <v>256</v>
      </c>
      <c r="C67" s="19">
        <v>2010</v>
      </c>
      <c r="D67" s="35">
        <v>6.33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6.33</v>
      </c>
      <c r="L67" s="75"/>
      <c r="M67" s="72"/>
      <c r="N67" s="76"/>
      <c r="O67" s="77"/>
    </row>
    <row r="68" spans="1:15" ht="15">
      <c r="B68" s="58" t="s">
        <v>254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15.75" thickBot="1">
      <c r="A70" s="33" t="s">
        <v>34</v>
      </c>
      <c r="B70" s="60" t="s">
        <v>285</v>
      </c>
      <c r="C70" s="18" t="s">
        <v>61</v>
      </c>
      <c r="D70" s="18"/>
      <c r="E70" s="18"/>
      <c r="F70" s="18"/>
      <c r="G70" s="18"/>
      <c r="H70" s="18"/>
      <c r="I70" s="18"/>
      <c r="K70" s="70"/>
      <c r="L70" s="71">
        <f>(SUM(J71:J75)-MIN(J71:J75))/4</f>
        <v>7.1199999999999992</v>
      </c>
      <c r="M70" s="72"/>
      <c r="N70" s="73">
        <f>RANK(L70,'Súly sorrend'!$D$3:$D$22)</f>
        <v>9</v>
      </c>
      <c r="O70" s="78" t="s">
        <v>24</v>
      </c>
    </row>
    <row r="71" spans="1:15" ht="15">
      <c r="B71" s="55" t="s">
        <v>266</v>
      </c>
      <c r="C71" s="19">
        <v>2010</v>
      </c>
      <c r="D71" s="35">
        <v>7.3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7.3</v>
      </c>
      <c r="L71" s="75"/>
      <c r="M71" s="72"/>
      <c r="N71" s="76"/>
      <c r="O71" s="77"/>
    </row>
    <row r="72" spans="1:15" s="1" customFormat="1" ht="15">
      <c r="A72" s="25"/>
      <c r="B72" s="55" t="s">
        <v>267</v>
      </c>
      <c r="C72" s="19">
        <v>2011</v>
      </c>
      <c r="D72" s="35">
        <v>5.99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5.99</v>
      </c>
      <c r="K72" s="27"/>
      <c r="L72" s="75"/>
      <c r="M72" s="72"/>
      <c r="N72" s="76"/>
      <c r="O72" s="77"/>
    </row>
    <row r="73" spans="1:15" s="37" customFormat="1" ht="15">
      <c r="A73" s="25"/>
      <c r="B73" s="55" t="s">
        <v>268</v>
      </c>
      <c r="C73" s="19">
        <v>2011</v>
      </c>
      <c r="D73" s="35">
        <v>7.83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7.83</v>
      </c>
      <c r="K73" s="27"/>
      <c r="L73" s="75"/>
      <c r="M73" s="72"/>
      <c r="N73" s="76"/>
      <c r="O73" s="77"/>
    </row>
    <row r="74" spans="1:15" s="1" customFormat="1" ht="15">
      <c r="A74" s="25"/>
      <c r="B74" s="55" t="s">
        <v>269</v>
      </c>
      <c r="C74" s="19">
        <v>2010</v>
      </c>
      <c r="D74" s="35">
        <v>7.04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7.04</v>
      </c>
      <c r="K74" s="27"/>
      <c r="L74" s="75"/>
      <c r="M74" s="72"/>
      <c r="N74" s="76"/>
      <c r="O74" s="77"/>
    </row>
    <row r="75" spans="1:15" s="1" customFormat="1" ht="15">
      <c r="A75" s="25"/>
      <c r="B75" s="55" t="s">
        <v>270</v>
      </c>
      <c r="C75" s="19">
        <v>2011</v>
      </c>
      <c r="D75" s="35">
        <v>6.31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6.31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0</v>
      </c>
      <c r="M78" s="72"/>
      <c r="N78" s="73">
        <f>RANK(L78,'Súly sorrend'!$D$3:$D$22)</f>
        <v>10</v>
      </c>
      <c r="O78" s="78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5"/>
      <c r="M79" s="72"/>
      <c r="N79" s="76"/>
      <c r="O79" s="77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5"/>
      <c r="M80" s="72"/>
      <c r="N80" s="76"/>
      <c r="O80" s="77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5"/>
      <c r="M81" s="72"/>
      <c r="N81" s="76"/>
      <c r="O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5"/>
      <c r="M82" s="72"/>
      <c r="N82" s="76"/>
      <c r="O82" s="77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5"/>
      <c r="M83" s="72"/>
      <c r="N83" s="76"/>
      <c r="O83" s="77"/>
    </row>
    <row r="84" spans="1:15" ht="15">
      <c r="B84" s="58" t="s">
        <v>197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1">
        <f>(SUM(J87:J91)-MIN(J87:J91))/4</f>
        <v>0</v>
      </c>
      <c r="M86" s="72"/>
      <c r="N86" s="73">
        <f>RANK(L86,'Súly sorrend'!$D$3:$D$22)</f>
        <v>10</v>
      </c>
      <c r="O86" s="78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5"/>
      <c r="M87" s="72"/>
      <c r="N87" s="76"/>
      <c r="O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5"/>
      <c r="M88" s="72"/>
      <c r="N88" s="76"/>
      <c r="O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5"/>
      <c r="M89" s="72"/>
      <c r="N89" s="76"/>
      <c r="O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5"/>
      <c r="M90" s="72"/>
      <c r="N90" s="76"/>
      <c r="O90" s="77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5"/>
      <c r="M91" s="72"/>
      <c r="N91" s="76"/>
      <c r="O91" s="77"/>
    </row>
    <row r="92" spans="1:15" ht="15">
      <c r="B92" s="58" t="s">
        <v>10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1">
        <f>(SUM(J95:J99)-MIN(J95:J99))/4</f>
        <v>0</v>
      </c>
      <c r="M94" s="72"/>
      <c r="N94" s="73">
        <f>RANK(L94,'Súly sorrend'!$D$3:$D$22)</f>
        <v>10</v>
      </c>
      <c r="O94" s="78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5"/>
      <c r="M95" s="72"/>
      <c r="N95" s="76"/>
      <c r="O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5"/>
      <c r="M96" s="72"/>
      <c r="N96" s="76"/>
      <c r="O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5"/>
      <c r="M97" s="72"/>
      <c r="N97" s="76"/>
      <c r="O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5"/>
      <c r="M98" s="72"/>
      <c r="N98" s="76"/>
      <c r="O98" s="77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5"/>
      <c r="M99" s="72"/>
      <c r="N99" s="76"/>
      <c r="O99" s="77"/>
    </row>
    <row r="100" spans="1:15" ht="15">
      <c r="B100" s="58" t="s">
        <v>10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1">
        <f>(SUM(J103:J107)-MIN(J103:J107))/4</f>
        <v>0</v>
      </c>
      <c r="M102" s="72"/>
      <c r="N102" s="73">
        <f>RANK(L102,'Súly sorrend'!$D$3:$D$22)</f>
        <v>10</v>
      </c>
      <c r="O102" s="78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5"/>
      <c r="M103" s="72"/>
      <c r="N103" s="76"/>
      <c r="O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5"/>
      <c r="M104" s="72"/>
      <c r="N104" s="76"/>
      <c r="O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5"/>
      <c r="M105" s="72"/>
      <c r="N105" s="76"/>
      <c r="O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5"/>
      <c r="M106" s="72"/>
      <c r="N106" s="76"/>
      <c r="O106" s="77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RANK(L110,'Súly sorrend'!$D$3:$D$22)</f>
        <v>10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RANK(L118,'Súly sorrend'!$D$3:$D$22)</f>
        <v>10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RANK(L126,'Súly sorrend'!$D$3:$D$22)</f>
        <v>10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RANK(L134,'Súly sorrend'!$D$3:$D$22)</f>
        <v>10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RANK(L142,'Súly sorrend'!$D$3:$D$22)</f>
        <v>10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RANK(L150,'Súly sorrend'!$D$3:$D$22)</f>
        <v>10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RANK(L158,'Súly sorrend'!$D$3:$D$22)</f>
        <v>10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N3:O4"/>
    <mergeCell ref="A2:O2"/>
    <mergeCell ref="A1:B1"/>
    <mergeCell ref="C1:D1"/>
    <mergeCell ref="E1:O1"/>
  </mergeCells>
  <conditionalFormatting sqref="C1:C6 C164:C1048576">
    <cfRule type="cellIs" dxfId="84" priority="1" operator="between">
      <formula>2009</formula>
      <formula>2012</formula>
    </cfRule>
  </conditionalFormatting>
  <conditionalFormatting sqref="D12:I14 D20:I22 D28:I30 D36:I38 D44:I46 D52:I54 D60:I62 D68:I70">
    <cfRule type="cellIs" dxfId="83" priority="14" operator="between">
      <formula>2002</formula>
      <formula>2007</formula>
    </cfRule>
  </conditionalFormatting>
  <conditionalFormatting sqref="D76:I78">
    <cfRule type="cellIs" dxfId="82" priority="13" operator="between">
      <formula>2002</formula>
      <formula>2007</formula>
    </cfRule>
  </conditionalFormatting>
  <conditionalFormatting sqref="D84:I86">
    <cfRule type="cellIs" dxfId="81" priority="12" operator="between">
      <formula>2002</formula>
      <formula>2007</formula>
    </cfRule>
  </conditionalFormatting>
  <conditionalFormatting sqref="D92:I94">
    <cfRule type="cellIs" dxfId="80" priority="11" operator="between">
      <formula>2002</formula>
      <formula>2007</formula>
    </cfRule>
  </conditionalFormatting>
  <conditionalFormatting sqref="D100:I102">
    <cfRule type="cellIs" dxfId="79" priority="10" operator="between">
      <formula>2002</formula>
      <formula>2007</formula>
    </cfRule>
  </conditionalFormatting>
  <conditionalFormatting sqref="D108:I110">
    <cfRule type="cellIs" dxfId="78" priority="9" operator="between">
      <formula>2002</formula>
      <formula>2007</formula>
    </cfRule>
  </conditionalFormatting>
  <conditionalFormatting sqref="D116:I118">
    <cfRule type="cellIs" dxfId="77" priority="8" operator="between">
      <formula>2002</formula>
      <formula>2007</formula>
    </cfRule>
  </conditionalFormatting>
  <conditionalFormatting sqref="D124:I126">
    <cfRule type="cellIs" dxfId="76" priority="7" operator="between">
      <formula>2002</formula>
      <formula>2007</formula>
    </cfRule>
  </conditionalFormatting>
  <conditionalFormatting sqref="D132:I134">
    <cfRule type="cellIs" dxfId="75" priority="6" operator="between">
      <formula>2002</formula>
      <formula>2007</formula>
    </cfRule>
  </conditionalFormatting>
  <conditionalFormatting sqref="D140:I142">
    <cfRule type="cellIs" dxfId="74" priority="5" operator="between">
      <formula>2002</formula>
      <formula>2007</formula>
    </cfRule>
  </conditionalFormatting>
  <conditionalFormatting sqref="D148:I150">
    <cfRule type="cellIs" dxfId="73" priority="4" operator="between">
      <formula>2002</formula>
      <formula>2007</formula>
    </cfRule>
  </conditionalFormatting>
  <conditionalFormatting sqref="D156:I158">
    <cfRule type="cellIs" dxfId="72" priority="3" operator="between">
      <formula>2002</formula>
      <formula>2007</formula>
    </cfRule>
  </conditionalFormatting>
  <conditionalFormatting sqref="D164:I248">
    <cfRule type="cellIs" dxfId="71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7D22EB-48C5-4D6E-8F0D-A4F77F76DF69}">
          <x14:formula1>
            <xm:f>'Súly sorrend'!$H$3:$H$7</xm:f>
          </x14:formula1>
          <xm:sqref>E1:O1</xm:sqref>
        </x14:dataValidation>
        <x14:dataValidation type="list" allowBlank="1" showInputMessage="1" showErrorMessage="1" xr:uid="{DED3D637-3519-4C50-9684-0745B1B6764A}">
          <x14:formula1>
            <xm:f>'Súly sorrend'!$J$3:$J$4</xm:f>
          </x14:formula1>
          <xm:sqref>A1:B1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J34"/>
  <sheetViews>
    <sheetView zoomScaleNormal="100" workbookViewId="0">
      <selection activeCell="K11" sqref="K11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'FIÚ súly 3-4.kcs'!A1:M1</f>
        <v>Fiú</v>
      </c>
      <c r="B1" s="66" t="str">
        <f>'FIÚ súly 3-4.kcs'!C1</f>
        <v>III-IV.</v>
      </c>
      <c r="C1" s="128" t="str">
        <f>'FIÚ súly 3-4.kcs'!E1</f>
        <v>Súlylökés (4 kg)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'FIÚ súly 3-4.kcs'!C54</f>
        <v>Szekszárd</v>
      </c>
      <c r="C3" s="69" t="str">
        <f>'FIÚ súly 3-4.kcs'!B54</f>
        <v>Szekszárdi Babits Mihály Általános Iskola</v>
      </c>
      <c r="D3" s="64">
        <f>'FIÚ súly 3-4.kcs'!L54</f>
        <v>8.8725000000000005</v>
      </c>
      <c r="H3" t="s">
        <v>43</v>
      </c>
      <c r="J3" t="s">
        <v>38</v>
      </c>
    </row>
    <row r="4" spans="1:10">
      <c r="A4" s="62" t="s">
        <v>1</v>
      </c>
      <c r="B4" s="63" t="str">
        <f>'FIÚ súly 3-4.kcs'!C46</f>
        <v>Bonyhád</v>
      </c>
      <c r="C4" s="69" t="str">
        <f>'FIÚ súly 3-4.kcs'!B46</f>
        <v>Bonyhádi Általános Iskola</v>
      </c>
      <c r="D4" s="64">
        <f>'FIÚ súly 3-4.kcs'!L46</f>
        <v>8.73</v>
      </c>
      <c r="H4" t="s">
        <v>42</v>
      </c>
      <c r="J4" t="s">
        <v>39</v>
      </c>
    </row>
    <row r="5" spans="1:10">
      <c r="A5" s="62" t="s">
        <v>2</v>
      </c>
      <c r="B5" s="63" t="str">
        <f>'FIÚ súly 3-4.kcs'!C14</f>
        <v>Szekszárd</v>
      </c>
      <c r="C5" s="69" t="str">
        <f>'FIÚ súly 3-4.kcs'!B14</f>
        <v>PTE Illyés Gyula Gyakorló Általános Iskola</v>
      </c>
      <c r="D5" s="64">
        <f>'FIÚ súly 3-4.kcs'!L14</f>
        <v>8.5500000000000007</v>
      </c>
      <c r="H5" t="s">
        <v>46</v>
      </c>
    </row>
    <row r="6" spans="1:10">
      <c r="A6" s="62" t="s">
        <v>3</v>
      </c>
      <c r="B6" s="63" t="str">
        <f>'FIÚ súly 3-4.kcs'!C38</f>
        <v>Hőgyész</v>
      </c>
      <c r="C6" s="69" t="str">
        <f>'FIÚ súly 3-4.kcs'!B38</f>
        <v>Hőgyészi Hegyhát Általános Iskola</v>
      </c>
      <c r="D6" s="64">
        <f>'FIÚ súly 3-4.kcs'!L38</f>
        <v>8.3674999999999997</v>
      </c>
      <c r="H6" t="s">
        <v>47</v>
      </c>
    </row>
    <row r="7" spans="1:10">
      <c r="A7" s="62" t="s">
        <v>4</v>
      </c>
      <c r="B7" s="63" t="str">
        <f>'FIÚ súly 3-4.kcs'!C6</f>
        <v>Tamási</v>
      </c>
      <c r="C7" s="69" t="str">
        <f>'FIÚ súly 3-4.kcs'!B6</f>
        <v>Würtz Ádám Általános Iskola</v>
      </c>
      <c r="D7" s="64">
        <f>'FIÚ súly 3-4.kcs'!L6</f>
        <v>8.2950000000000017</v>
      </c>
      <c r="H7" t="s">
        <v>44</v>
      </c>
    </row>
    <row r="8" spans="1:10">
      <c r="A8" s="62" t="s">
        <v>5</v>
      </c>
      <c r="B8" s="63" t="str">
        <f>'FIÚ súly 3-4.kcs'!C22</f>
        <v>Várdomb</v>
      </c>
      <c r="C8" s="69" t="str">
        <f>'FIÚ súly 3-4.kcs'!B22</f>
        <v>Várdomb-Alsónána Általános Iskola</v>
      </c>
      <c r="D8" s="64">
        <f>'FIÚ súly 3-4.kcs'!L22</f>
        <v>7.88</v>
      </c>
    </row>
    <row r="9" spans="1:10">
      <c r="A9" s="62" t="s">
        <v>6</v>
      </c>
      <c r="B9" s="63" t="str">
        <f>'FIÚ súly 3-4.kcs'!C30</f>
        <v>Györköny</v>
      </c>
      <c r="C9" s="69" t="str">
        <f>'FIÚ súly 3-4.kcs'!B30</f>
        <v>Györkönyi Német Nemzetiségi Általános Isk</v>
      </c>
      <c r="D9" s="64">
        <f>'FIÚ súly 3-4.kcs'!L30</f>
        <v>7.835</v>
      </c>
    </row>
    <row r="10" spans="1:10">
      <c r="A10" s="62" t="s">
        <v>7</v>
      </c>
      <c r="B10" s="63" t="str">
        <f>'FIÚ súly 3-4.kcs'!C62</f>
        <v>Szekszárd</v>
      </c>
      <c r="C10" s="69" t="str">
        <f>'FIÚ súly 3-4.kcs'!B62</f>
        <v>Szekszárdi Dienes Valéria Általános Iskola</v>
      </c>
      <c r="D10" s="64">
        <f>'FIÚ súly 3-4.kcs'!L62</f>
        <v>7.43</v>
      </c>
    </row>
    <row r="11" spans="1:10">
      <c r="A11" s="62" t="s">
        <v>17</v>
      </c>
      <c r="B11" s="63" t="str">
        <f>'FIÚ súly 3-4.kcs'!C70</f>
        <v>Szekszárd</v>
      </c>
      <c r="C11" s="69" t="str">
        <f>'FIÚ súly 3-4.kcs'!B70</f>
        <v>Szekszárdi Garay János Gimnázium</v>
      </c>
      <c r="D11" s="64">
        <f>'FIÚ súly 3-4.kcs'!L70</f>
        <v>7.1199999999999992</v>
      </c>
    </row>
    <row r="12" spans="1:10">
      <c r="A12" s="62" t="s">
        <v>18</v>
      </c>
      <c r="B12" s="63">
        <f>'FIÚ súly 3-4.kcs'!C78</f>
        <v>0</v>
      </c>
      <c r="C12" s="69">
        <f>'FIÚ súly 3-4.kcs'!B78</f>
        <v>0</v>
      </c>
      <c r="D12" s="64">
        <f>'FIÚ súly 3-4.kcs'!L78</f>
        <v>0</v>
      </c>
    </row>
    <row r="13" spans="1:10">
      <c r="A13" s="62" t="s">
        <v>19</v>
      </c>
      <c r="B13" s="63"/>
      <c r="C13" s="69">
        <f>'FIÚ súly 3-4.kcs'!B86</f>
        <v>0</v>
      </c>
      <c r="D13" s="64">
        <f>'FIÚ súly 3-4.kcs'!L86</f>
        <v>0</v>
      </c>
    </row>
    <row r="14" spans="1:10">
      <c r="A14" s="62" t="s">
        <v>20</v>
      </c>
      <c r="B14" s="63">
        <f>'FIÚ súly 3-4.kcs'!C94</f>
        <v>0</v>
      </c>
      <c r="C14" s="69">
        <f>'FIÚ súly 3-4.kcs'!B94</f>
        <v>0</v>
      </c>
      <c r="D14" s="64">
        <f>'FIÚ súly 3-4.kcs'!L94</f>
        <v>0</v>
      </c>
    </row>
    <row r="15" spans="1:10">
      <c r="A15" s="62" t="s">
        <v>21</v>
      </c>
      <c r="B15" s="63">
        <f>'FIÚ súly 3-4.kcs'!C102</f>
        <v>0</v>
      </c>
      <c r="C15" s="69">
        <f>'FIÚ súly 3-4.kcs'!B102</f>
        <v>0</v>
      </c>
      <c r="D15" s="64">
        <f>'FIÚ súly 3-4.kcs'!L102</f>
        <v>0</v>
      </c>
    </row>
    <row r="16" spans="1:10">
      <c r="A16" s="62" t="s">
        <v>22</v>
      </c>
      <c r="B16" s="63">
        <f>'FIÚ súly 3-4.kcs'!C110</f>
        <v>0</v>
      </c>
      <c r="C16" s="69">
        <f>'FIÚ súly 3-4.kcs'!B110</f>
        <v>0</v>
      </c>
      <c r="D16" s="64">
        <f>'FIÚ súly 3-4.kcs'!L110</f>
        <v>0</v>
      </c>
    </row>
    <row r="17" spans="1:4">
      <c r="A17" s="62" t="s">
        <v>23</v>
      </c>
      <c r="B17" s="63">
        <f>'FIÚ súly 3-4.kcs'!C118</f>
        <v>0</v>
      </c>
      <c r="C17" s="69">
        <v>0</v>
      </c>
      <c r="D17" s="64">
        <f>'FIÚ súly 3-4.kcs'!L118</f>
        <v>0</v>
      </c>
    </row>
    <row r="18" spans="1:4">
      <c r="A18" s="62" t="s">
        <v>29</v>
      </c>
      <c r="B18" s="63">
        <f>'FIÚ súly 3-4.kcs'!C126</f>
        <v>0</v>
      </c>
      <c r="C18" s="69">
        <f>'FIÚ súly 3-4.kcs'!B126</f>
        <v>0</v>
      </c>
      <c r="D18" s="64">
        <f>'FIÚ súly 3-4.kcs'!L126</f>
        <v>0</v>
      </c>
    </row>
    <row r="19" spans="1:4">
      <c r="A19" s="62" t="s">
        <v>30</v>
      </c>
      <c r="B19" s="63">
        <f>'FIÚ súly 3-4.kcs'!C134</f>
        <v>0</v>
      </c>
      <c r="C19" s="69">
        <f>'FIÚ súly 3-4.kcs'!B134</f>
        <v>0</v>
      </c>
      <c r="D19" s="64">
        <f>'FIÚ súly 3-4.kcs'!L134</f>
        <v>0</v>
      </c>
    </row>
    <row r="20" spans="1:4">
      <c r="A20" s="62" t="s">
        <v>31</v>
      </c>
      <c r="B20" s="63">
        <f>'FIÚ súly 3-4.kcs'!C142</f>
        <v>0</v>
      </c>
      <c r="C20" s="69">
        <f>'FIÚ súly 3-4.kcs'!B142</f>
        <v>0</v>
      </c>
      <c r="D20" s="64">
        <f>'FIÚ súly 3-4.kcs'!L142</f>
        <v>0</v>
      </c>
    </row>
    <row r="21" spans="1:4">
      <c r="A21" s="62" t="s">
        <v>32</v>
      </c>
      <c r="B21" s="63">
        <f>'FIÚ súly 3-4.kcs'!C150</f>
        <v>0</v>
      </c>
      <c r="C21" s="69">
        <f>'FIÚ súly 3-4.kcs'!B150</f>
        <v>0</v>
      </c>
      <c r="D21" s="64">
        <f>'FIÚ súly 3-4.kcs'!L150</f>
        <v>0</v>
      </c>
    </row>
    <row r="22" spans="1:4">
      <c r="A22" s="62" t="s">
        <v>33</v>
      </c>
      <c r="B22" s="63">
        <f>'FIÚ súly 3-4.kcs'!C158</f>
        <v>0</v>
      </c>
      <c r="C22" s="69">
        <f>'FIÚ súly 3-4.kcs'!B158</f>
        <v>0</v>
      </c>
      <c r="D22" s="64">
        <f>'FIÚ súly 3-4.kcs'!L158</f>
        <v>0</v>
      </c>
    </row>
    <row r="24" spans="1:4" ht="15">
      <c r="B24" s="82" t="str">
        <f>[2]Fedlap!A22</f>
        <v>Szekszárd, Atlétika Centrum</v>
      </c>
      <c r="C24" s="83">
        <f>[2]Fedlap!A25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149</v>
      </c>
      <c r="B32" t="s">
        <v>55</v>
      </c>
    </row>
    <row r="33" spans="2:2">
      <c r="B33" t="s">
        <v>56</v>
      </c>
    </row>
    <row r="34" spans="2:2">
      <c r="B34" t="s">
        <v>57</v>
      </c>
    </row>
  </sheetData>
  <sortState ref="B3:D11">
    <sortCondition descending="1" ref="D3:D11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topLeftCell="A73" zoomScale="101" zoomScaleNormal="101" zoomScalePageLayoutView="85" workbookViewId="0">
      <selection activeCell="C76" sqref="C76"/>
    </sheetView>
  </sheetViews>
  <sheetFormatPr defaultColWidth="9.140625" defaultRowHeight="12.75"/>
  <cols>
    <col min="1" max="1" width="3.42578125" style="25" customWidth="1"/>
    <col min="2" max="2" width="38.85546875" style="55" customWidth="1"/>
    <col min="3" max="3" width="16.425781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3.75" customHeight="1">
      <c r="A1" s="127" t="s">
        <v>38</v>
      </c>
      <c r="B1" s="127"/>
      <c r="C1" s="127" t="s">
        <v>40</v>
      </c>
      <c r="D1" s="127"/>
      <c r="E1" s="127" t="s">
        <v>44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0.75" customHeight="1" thickBot="1">
      <c r="A2" s="126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122" t="s">
        <v>13</v>
      </c>
      <c r="O3" s="123"/>
    </row>
    <row r="4" spans="1:15" ht="13.5" thickBot="1">
      <c r="B4" s="67" t="s">
        <v>48</v>
      </c>
      <c r="N4" s="124"/>
      <c r="O4" s="125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28</v>
      </c>
      <c r="K5" s="32"/>
      <c r="N5" s="68"/>
      <c r="O5" s="68"/>
    </row>
    <row r="6" spans="1:15" s="34" customFormat="1" ht="15.75" thickBot="1">
      <c r="A6" s="33" t="s">
        <v>0</v>
      </c>
      <c r="B6" s="57" t="s">
        <v>60</v>
      </c>
      <c r="C6" s="18" t="s">
        <v>61</v>
      </c>
      <c r="D6" s="18"/>
      <c r="E6" s="18"/>
      <c r="F6" s="18"/>
      <c r="G6" s="18"/>
      <c r="H6" s="18"/>
      <c r="I6" s="18"/>
      <c r="J6" s="26"/>
      <c r="K6" s="70"/>
      <c r="L6" s="71">
        <f>(SUM(J7:J11)-MIN(J7:J11))/4</f>
        <v>44.42</v>
      </c>
      <c r="M6" s="72"/>
      <c r="N6" s="73">
        <f>RANK(L6,'Kislabda sorrend'!$D$3:$D$22)</f>
        <v>2</v>
      </c>
      <c r="O6" s="74" t="s">
        <v>24</v>
      </c>
    </row>
    <row r="7" spans="1:15" ht="15">
      <c r="B7" s="55" t="s">
        <v>150</v>
      </c>
      <c r="C7" s="86">
        <v>2010</v>
      </c>
      <c r="D7" s="35">
        <v>46.01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46.01</v>
      </c>
      <c r="L7" s="75"/>
      <c r="M7" s="72"/>
      <c r="N7" s="76"/>
      <c r="O7" s="77"/>
    </row>
    <row r="8" spans="1:15" ht="15">
      <c r="B8" s="55" t="s">
        <v>151</v>
      </c>
      <c r="C8" s="86">
        <v>2012</v>
      </c>
      <c r="D8" s="35">
        <v>43.11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 t="shared" ref="J8:J71" si="0">MAX(D8:I8)</f>
        <v>43.11</v>
      </c>
      <c r="L8" s="75"/>
      <c r="M8" s="72"/>
      <c r="N8" s="76"/>
      <c r="O8" s="77"/>
    </row>
    <row r="9" spans="1:15" ht="15">
      <c r="B9" s="55" t="s">
        <v>152</v>
      </c>
      <c r="C9" s="86">
        <v>2010</v>
      </c>
      <c r="D9" s="35">
        <v>49.06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 t="shared" si="0"/>
        <v>49.06</v>
      </c>
      <c r="L9" s="75"/>
      <c r="M9" s="72"/>
      <c r="N9" s="76"/>
      <c r="O9" s="77"/>
    </row>
    <row r="10" spans="1:15" ht="15">
      <c r="B10" s="55" t="s">
        <v>64</v>
      </c>
      <c r="C10" s="86" t="s">
        <v>52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 t="shared" si="0"/>
        <v>0</v>
      </c>
      <c r="L10" s="75"/>
      <c r="M10" s="72"/>
      <c r="N10" s="76"/>
      <c r="O10" s="77"/>
    </row>
    <row r="11" spans="1:15" ht="15">
      <c r="B11" s="55" t="s">
        <v>63</v>
      </c>
      <c r="C11" s="86">
        <v>2010</v>
      </c>
      <c r="D11" s="35">
        <v>39.5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 t="shared" si="0"/>
        <v>39.5</v>
      </c>
      <c r="L11" s="75"/>
      <c r="M11" s="72"/>
      <c r="N11" s="76"/>
      <c r="O11" s="77"/>
    </row>
    <row r="12" spans="1:15" ht="15">
      <c r="B12" s="58" t="s">
        <v>66</v>
      </c>
      <c r="L12" s="75"/>
      <c r="M12" s="72"/>
      <c r="N12" s="76"/>
      <c r="O12" s="77"/>
    </row>
    <row r="13" spans="1:15" ht="15.75" thickBot="1">
      <c r="L13" s="75"/>
      <c r="M13" s="72"/>
      <c r="N13" s="76"/>
      <c r="O13" s="77"/>
    </row>
    <row r="14" spans="1:15" s="34" customFormat="1" ht="15.75" thickBot="1">
      <c r="A14" s="33" t="s">
        <v>1</v>
      </c>
      <c r="B14" s="57" t="s">
        <v>148</v>
      </c>
      <c r="C14" s="18" t="s">
        <v>147</v>
      </c>
      <c r="D14" s="18"/>
      <c r="E14" s="18"/>
      <c r="F14" s="18"/>
      <c r="G14" s="18"/>
      <c r="H14" s="18"/>
      <c r="I14" s="18"/>
      <c r="J14" s="26"/>
      <c r="K14" s="70"/>
      <c r="L14" s="71">
        <f>(SUM(J15:J19)-MIN(J15:J19))/4</f>
        <v>42.6175</v>
      </c>
      <c r="M14" s="72"/>
      <c r="N14" s="73">
        <f>RANK(L14,'Kislabda sorrend'!$D$3:$D$22)</f>
        <v>5</v>
      </c>
      <c r="O14" s="74" t="s">
        <v>24</v>
      </c>
    </row>
    <row r="15" spans="1:15" ht="15">
      <c r="B15" s="59" t="s">
        <v>153</v>
      </c>
      <c r="C15" s="87">
        <v>2010</v>
      </c>
      <c r="D15" s="35">
        <v>43.84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 t="shared" si="0"/>
        <v>43.84</v>
      </c>
      <c r="L15" s="75"/>
      <c r="M15" s="72"/>
      <c r="N15" s="76"/>
      <c r="O15" s="77"/>
    </row>
    <row r="16" spans="1:15" ht="15">
      <c r="B16" s="59" t="s">
        <v>154</v>
      </c>
      <c r="C16" s="87">
        <v>2010</v>
      </c>
      <c r="D16" s="35">
        <v>47.26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 t="shared" si="0"/>
        <v>47.26</v>
      </c>
      <c r="L16" s="75"/>
      <c r="M16" s="72"/>
      <c r="N16" s="76"/>
      <c r="O16" s="77"/>
    </row>
    <row r="17" spans="1:19" ht="15">
      <c r="B17" s="59" t="s">
        <v>314</v>
      </c>
      <c r="C17" s="87">
        <v>2010</v>
      </c>
      <c r="D17" s="35">
        <v>37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 t="shared" si="0"/>
        <v>37</v>
      </c>
      <c r="L17" s="75"/>
      <c r="M17" s="72"/>
      <c r="N17" s="76"/>
      <c r="O17" s="77"/>
    </row>
    <row r="18" spans="1:19" ht="15">
      <c r="B18" s="59" t="s">
        <v>146</v>
      </c>
      <c r="C18" s="87">
        <v>2010</v>
      </c>
      <c r="D18" s="35">
        <v>35.22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 t="shared" si="0"/>
        <v>35.22</v>
      </c>
      <c r="L18" s="75"/>
      <c r="M18" s="72"/>
      <c r="N18" s="76"/>
      <c r="O18" s="77"/>
    </row>
    <row r="19" spans="1:19" ht="15">
      <c r="B19" s="59" t="s">
        <v>315</v>
      </c>
      <c r="C19" s="87">
        <v>2010</v>
      </c>
      <c r="D19" s="35">
        <v>42.37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 t="shared" si="0"/>
        <v>42.37</v>
      </c>
      <c r="L19" s="75"/>
      <c r="M19" s="72"/>
      <c r="N19" s="76"/>
      <c r="O19" s="77"/>
    </row>
    <row r="20" spans="1:19" ht="15">
      <c r="B20" s="58" t="s">
        <v>143</v>
      </c>
      <c r="L20" s="75"/>
      <c r="M20" s="72"/>
      <c r="N20" s="76"/>
      <c r="O20" s="77"/>
    </row>
    <row r="21" spans="1:19" ht="15.75" thickBot="1">
      <c r="B21" s="58"/>
      <c r="L21" s="75"/>
      <c r="M21" s="72"/>
      <c r="N21" s="76"/>
      <c r="O21" s="77"/>
    </row>
    <row r="22" spans="1:19" s="34" customFormat="1" ht="15.75" thickBot="1">
      <c r="A22" s="33" t="s">
        <v>2</v>
      </c>
      <c r="B22" s="60" t="s">
        <v>135</v>
      </c>
      <c r="C22" s="18" t="s">
        <v>134</v>
      </c>
      <c r="D22" s="18"/>
      <c r="E22" s="18"/>
      <c r="F22" s="18"/>
      <c r="G22" s="18"/>
      <c r="H22" s="18"/>
      <c r="I22" s="18"/>
      <c r="J22" s="26"/>
      <c r="K22" s="70"/>
      <c r="L22" s="71">
        <f>(SUM(J23:J27)-MIN(J23:J27))/4</f>
        <v>47.362499999999997</v>
      </c>
      <c r="M22" s="72"/>
      <c r="N22" s="73">
        <f>RANK(L22,'Kislabda sorrend'!$D$3:$D$22)</f>
        <v>1</v>
      </c>
      <c r="O22" s="78" t="s">
        <v>24</v>
      </c>
    </row>
    <row r="23" spans="1:19" ht="15">
      <c r="B23" s="55" t="s">
        <v>133</v>
      </c>
      <c r="C23" s="19">
        <v>2011</v>
      </c>
      <c r="D23" s="35">
        <v>51.84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 t="shared" si="0"/>
        <v>51.84</v>
      </c>
      <c r="L23" s="75"/>
      <c r="M23" s="72"/>
      <c r="N23" s="76"/>
      <c r="O23" s="77"/>
    </row>
    <row r="24" spans="1:19" ht="15">
      <c r="B24" s="55" t="s">
        <v>132</v>
      </c>
      <c r="C24" s="19">
        <v>2010</v>
      </c>
      <c r="D24" s="35">
        <v>49.92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 t="shared" si="0"/>
        <v>49.92</v>
      </c>
      <c r="L24" s="75"/>
      <c r="M24" s="72"/>
      <c r="N24" s="76"/>
      <c r="O24" s="77"/>
    </row>
    <row r="25" spans="1:19" ht="15">
      <c r="B25" s="55" t="s">
        <v>155</v>
      </c>
      <c r="C25" s="19">
        <v>2010</v>
      </c>
      <c r="D25" s="35">
        <v>40.549999999999997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 t="shared" si="0"/>
        <v>40.549999999999997</v>
      </c>
      <c r="L25" s="75"/>
      <c r="M25" s="72"/>
      <c r="N25" s="76"/>
      <c r="O25" s="77"/>
    </row>
    <row r="26" spans="1:19" ht="15">
      <c r="B26" s="55" t="s">
        <v>156</v>
      </c>
      <c r="C26" s="19">
        <v>2010</v>
      </c>
      <c r="D26" s="35">
        <v>44.88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 t="shared" si="0"/>
        <v>44.88</v>
      </c>
      <c r="L26" s="75"/>
      <c r="M26" s="72"/>
      <c r="N26" s="76"/>
      <c r="O26" s="77"/>
    </row>
    <row r="27" spans="1:19" ht="15">
      <c r="B27" s="55" t="s">
        <v>130</v>
      </c>
      <c r="C27" s="19">
        <v>2010</v>
      </c>
      <c r="D27" s="35">
        <v>42.81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 t="shared" si="0"/>
        <v>42.81</v>
      </c>
      <c r="L27" s="75"/>
      <c r="M27" s="72"/>
      <c r="N27" s="76"/>
      <c r="O27" s="77"/>
    </row>
    <row r="28" spans="1:19" ht="15">
      <c r="B28" s="58" t="s">
        <v>157</v>
      </c>
      <c r="L28" s="75"/>
      <c r="M28" s="72"/>
      <c r="N28" s="76"/>
      <c r="O28" s="77"/>
    </row>
    <row r="29" spans="1:19" ht="15.75" thickBot="1">
      <c r="B29" s="58"/>
      <c r="L29" s="75"/>
      <c r="M29" s="72"/>
      <c r="N29" s="76"/>
      <c r="O29" s="77"/>
    </row>
    <row r="30" spans="1:19" s="34" customFormat="1" ht="15.75" thickBot="1">
      <c r="A30" s="33" t="s">
        <v>3</v>
      </c>
      <c r="B30" s="60" t="s">
        <v>97</v>
      </c>
      <c r="C30" s="18" t="s">
        <v>98</v>
      </c>
      <c r="D30" s="18"/>
      <c r="E30" s="18"/>
      <c r="F30" s="18"/>
      <c r="G30" s="18"/>
      <c r="H30" s="18"/>
      <c r="I30" s="18"/>
      <c r="J30" s="26"/>
      <c r="K30" s="70"/>
      <c r="L30" s="71">
        <f>(SUM(J31:J35)-MIN(J31:J35))/4</f>
        <v>44.355000000000004</v>
      </c>
      <c r="M30" s="72"/>
      <c r="N30" s="73">
        <f>RANK(L30,'Kislabda sorrend'!$D$3:$D$22)</f>
        <v>3</v>
      </c>
      <c r="O30" s="78" t="s">
        <v>24</v>
      </c>
      <c r="S30" s="36"/>
    </row>
    <row r="31" spans="1:19" ht="15">
      <c r="B31" s="55" t="s">
        <v>99</v>
      </c>
      <c r="C31" s="19">
        <v>2011</v>
      </c>
      <c r="D31" s="35">
        <v>47.29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 t="shared" si="0"/>
        <v>47.29</v>
      </c>
      <c r="L31" s="75"/>
      <c r="M31" s="72"/>
      <c r="N31" s="76"/>
      <c r="O31" s="77"/>
    </row>
    <row r="32" spans="1:19" ht="15">
      <c r="B32" s="55" t="s">
        <v>140</v>
      </c>
      <c r="C32" s="19">
        <v>2010</v>
      </c>
      <c r="D32" s="35">
        <v>41.02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 t="shared" si="0"/>
        <v>41.02</v>
      </c>
      <c r="L32" s="75"/>
      <c r="M32" s="72"/>
      <c r="N32" s="76"/>
      <c r="O32" s="77"/>
    </row>
    <row r="33" spans="1:15" ht="15">
      <c r="B33" s="55" t="s">
        <v>138</v>
      </c>
      <c r="C33" s="19">
        <v>2010</v>
      </c>
      <c r="D33" s="35">
        <v>40.94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 t="shared" si="0"/>
        <v>40.94</v>
      </c>
      <c r="L33" s="75"/>
      <c r="M33" s="72"/>
      <c r="N33" s="76"/>
      <c r="O33" s="77"/>
    </row>
    <row r="34" spans="1:15" ht="15">
      <c r="B34" s="55" t="s">
        <v>139</v>
      </c>
      <c r="C34" s="19">
        <v>2010</v>
      </c>
      <c r="D34" s="35">
        <v>39.61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 t="shared" si="0"/>
        <v>39.61</v>
      </c>
      <c r="L34" s="75"/>
      <c r="M34" s="72"/>
      <c r="N34" s="76"/>
      <c r="O34" s="77"/>
    </row>
    <row r="35" spans="1:15" ht="15">
      <c r="B35" s="55" t="s">
        <v>102</v>
      </c>
      <c r="C35" s="19">
        <v>2010</v>
      </c>
      <c r="D35" s="35">
        <v>48.17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 t="shared" si="0"/>
        <v>48.17</v>
      </c>
      <c r="L35" s="75"/>
      <c r="M35" s="72"/>
      <c r="N35" s="76"/>
      <c r="O35" s="77"/>
    </row>
    <row r="36" spans="1:15" ht="15">
      <c r="B36" s="58" t="s">
        <v>103</v>
      </c>
      <c r="L36" s="75"/>
      <c r="M36" s="72"/>
      <c r="N36" s="76"/>
      <c r="O36" s="77"/>
    </row>
    <row r="37" spans="1:15" ht="15.75" thickBot="1">
      <c r="B37" s="58"/>
      <c r="L37" s="75"/>
      <c r="M37" s="72"/>
      <c r="N37" s="76"/>
      <c r="O37" s="77"/>
    </row>
    <row r="38" spans="1:15" s="34" customFormat="1" ht="26.25" thickBot="1">
      <c r="A38" s="33" t="s">
        <v>4</v>
      </c>
      <c r="B38" s="60" t="s">
        <v>67</v>
      </c>
      <c r="C38" s="18" t="s">
        <v>68</v>
      </c>
      <c r="D38" s="18"/>
      <c r="E38" s="18"/>
      <c r="F38" s="18"/>
      <c r="G38" s="18"/>
      <c r="H38" s="18"/>
      <c r="I38" s="18"/>
      <c r="J38" s="26"/>
      <c r="K38" s="70"/>
      <c r="L38" s="71">
        <f>(SUM(J39:J43)-MIN(J39:J43))/4</f>
        <v>36.227499999999999</v>
      </c>
      <c r="M38" s="72"/>
      <c r="N38" s="73">
        <f>RANK(L38,'Kislabda sorrend'!$D$3:$D$22)</f>
        <v>12</v>
      </c>
      <c r="O38" s="78" t="s">
        <v>24</v>
      </c>
    </row>
    <row r="39" spans="1:15" ht="15">
      <c r="B39" s="55" t="s">
        <v>104</v>
      </c>
      <c r="C39" s="19">
        <v>2010</v>
      </c>
      <c r="D39" s="35">
        <v>36.33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 t="shared" si="0"/>
        <v>36.33</v>
      </c>
      <c r="L39" s="75"/>
      <c r="M39" s="72"/>
      <c r="N39" s="76"/>
      <c r="O39" s="77"/>
    </row>
    <row r="40" spans="1:15" ht="15">
      <c r="B40" s="55" t="s">
        <v>69</v>
      </c>
      <c r="C40" s="19">
        <v>2010</v>
      </c>
      <c r="D40" s="35">
        <v>35.22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 t="shared" si="0"/>
        <v>35.22</v>
      </c>
      <c r="L40" s="75"/>
      <c r="M40" s="72"/>
      <c r="N40" s="76"/>
      <c r="O40" s="77"/>
    </row>
    <row r="41" spans="1:15" ht="15">
      <c r="B41" s="55" t="s">
        <v>136</v>
      </c>
      <c r="C41" s="19">
        <v>2010</v>
      </c>
      <c r="D41" s="35">
        <v>36.450000000000003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 t="shared" si="0"/>
        <v>36.450000000000003</v>
      </c>
      <c r="L41" s="75"/>
      <c r="M41" s="72"/>
      <c r="N41" s="76"/>
      <c r="O41" s="77"/>
    </row>
    <row r="42" spans="1:15" ht="15">
      <c r="B42" s="55" t="s">
        <v>70</v>
      </c>
      <c r="C42" s="19">
        <v>2010</v>
      </c>
      <c r="D42" s="35">
        <v>36.909999999999997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 t="shared" si="0"/>
        <v>36.909999999999997</v>
      </c>
      <c r="L42" s="75"/>
      <c r="M42" s="72"/>
      <c r="N42" s="76"/>
      <c r="O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 t="shared" si="0"/>
        <v>0</v>
      </c>
      <c r="L43" s="75"/>
      <c r="M43" s="72"/>
      <c r="N43" s="76"/>
      <c r="O43" s="77"/>
    </row>
    <row r="44" spans="1:15" ht="15">
      <c r="B44" s="58" t="s">
        <v>73</v>
      </c>
      <c r="L44" s="75"/>
      <c r="M44" s="72"/>
      <c r="N44" s="76"/>
      <c r="O44" s="77"/>
    </row>
    <row r="45" spans="1:15" ht="15.75" thickBot="1">
      <c r="B45" s="58"/>
      <c r="L45" s="75"/>
      <c r="M45" s="72"/>
      <c r="N45" s="76"/>
      <c r="O45" s="77"/>
    </row>
    <row r="46" spans="1:15" s="34" customFormat="1" ht="15.75" thickBot="1">
      <c r="A46" s="33" t="s">
        <v>5</v>
      </c>
      <c r="B46" s="60" t="s">
        <v>105</v>
      </c>
      <c r="C46" s="18" t="s">
        <v>106</v>
      </c>
      <c r="D46" s="18"/>
      <c r="E46" s="18"/>
      <c r="F46" s="18"/>
      <c r="G46" s="18"/>
      <c r="H46" s="18"/>
      <c r="I46" s="18"/>
      <c r="J46" s="26"/>
      <c r="K46" s="70"/>
      <c r="L46" s="71">
        <f>(SUM(J47:J51)-MIN(J47:J51))/4</f>
        <v>42.175000000000004</v>
      </c>
      <c r="M46" s="72"/>
      <c r="N46" s="73">
        <f>RANK(L46,'Kislabda sorrend'!$D$3:$D$22)</f>
        <v>6</v>
      </c>
      <c r="O46" s="78" t="s">
        <v>24</v>
      </c>
    </row>
    <row r="47" spans="1:15" ht="15">
      <c r="B47" s="55" t="s">
        <v>158</v>
      </c>
      <c r="C47" s="19">
        <v>2010</v>
      </c>
      <c r="D47" s="35">
        <v>35.81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 t="shared" si="0"/>
        <v>35.81</v>
      </c>
      <c r="L47" s="75"/>
      <c r="M47" s="72"/>
      <c r="N47" s="76"/>
      <c r="O47" s="77"/>
    </row>
    <row r="48" spans="1:15" ht="15">
      <c r="B48" s="55" t="s">
        <v>110</v>
      </c>
      <c r="C48" s="19">
        <v>2010</v>
      </c>
      <c r="D48" s="35">
        <v>42.43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 t="shared" si="0"/>
        <v>42.43</v>
      </c>
      <c r="L48" s="75"/>
      <c r="M48" s="72"/>
      <c r="N48" s="76"/>
      <c r="O48" s="77"/>
    </row>
    <row r="49" spans="1:15" ht="15">
      <c r="B49" s="55" t="s">
        <v>109</v>
      </c>
      <c r="C49" s="19">
        <v>2010</v>
      </c>
      <c r="D49" s="35">
        <v>43.72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 t="shared" si="0"/>
        <v>43.72</v>
      </c>
      <c r="L49" s="75"/>
      <c r="M49" s="72"/>
      <c r="N49" s="76"/>
      <c r="O49" s="77"/>
    </row>
    <row r="50" spans="1:15" ht="15">
      <c r="B50" s="55" t="s">
        <v>107</v>
      </c>
      <c r="C50" s="19">
        <v>2010</v>
      </c>
      <c r="D50" s="35">
        <v>40.21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 t="shared" si="0"/>
        <v>40.21</v>
      </c>
      <c r="L50" s="75"/>
      <c r="M50" s="72"/>
      <c r="N50" s="76"/>
      <c r="O50" s="77"/>
    </row>
    <row r="51" spans="1:15" ht="15">
      <c r="B51" s="55" t="s">
        <v>291</v>
      </c>
      <c r="C51" s="19">
        <v>2012</v>
      </c>
      <c r="D51" s="35">
        <v>42.34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 t="shared" si="0"/>
        <v>42.34</v>
      </c>
      <c r="L51" s="75"/>
      <c r="M51" s="72"/>
      <c r="N51" s="76"/>
      <c r="O51" s="77"/>
    </row>
    <row r="52" spans="1:15" ht="15">
      <c r="B52" s="58" t="s">
        <v>111</v>
      </c>
      <c r="L52" s="75"/>
      <c r="M52" s="72"/>
      <c r="N52" s="76"/>
      <c r="O52" s="77"/>
    </row>
    <row r="53" spans="1:15" ht="15.75" thickBot="1">
      <c r="B53" s="58"/>
      <c r="L53" s="75"/>
      <c r="M53" s="72"/>
      <c r="N53" s="76"/>
      <c r="O53" s="77"/>
    </row>
    <row r="54" spans="1:15" s="34" customFormat="1" ht="26.25" thickBot="1">
      <c r="A54" s="33" t="s">
        <v>6</v>
      </c>
      <c r="B54" s="60" t="s">
        <v>159</v>
      </c>
      <c r="C54" s="18" t="s">
        <v>160</v>
      </c>
      <c r="D54" s="18"/>
      <c r="E54" s="18"/>
      <c r="F54" s="18"/>
      <c r="G54" s="18"/>
      <c r="H54" s="18"/>
      <c r="I54" s="18"/>
      <c r="J54" s="26"/>
      <c r="K54" s="70"/>
      <c r="L54" s="71">
        <f>(SUM(J55:J59)-MIN(J55:J59))/4</f>
        <v>41.41</v>
      </c>
      <c r="M54" s="72"/>
      <c r="N54" s="73">
        <f>RANK(L54,'Kislabda sorrend'!$D$3:$D$22)</f>
        <v>7</v>
      </c>
      <c r="O54" s="78" t="s">
        <v>24</v>
      </c>
    </row>
    <row r="55" spans="1:15" ht="15">
      <c r="B55" s="55" t="s">
        <v>311</v>
      </c>
      <c r="C55" s="19">
        <v>2013</v>
      </c>
      <c r="D55" s="35">
        <v>30.38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 t="shared" si="0"/>
        <v>30.38</v>
      </c>
      <c r="L55" s="75"/>
      <c r="M55" s="72"/>
      <c r="N55" s="76"/>
      <c r="O55" s="79"/>
    </row>
    <row r="56" spans="1:15" ht="15">
      <c r="B56" s="55" t="s">
        <v>161</v>
      </c>
      <c r="C56" s="19">
        <v>2010</v>
      </c>
      <c r="D56" s="35">
        <v>56.35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 t="shared" si="0"/>
        <v>56.35</v>
      </c>
      <c r="L56" s="75"/>
      <c r="M56" s="72"/>
      <c r="N56" s="76"/>
      <c r="O56" s="77"/>
    </row>
    <row r="57" spans="1:15" ht="15">
      <c r="B57" s="55" t="s">
        <v>162</v>
      </c>
      <c r="C57" s="19">
        <v>2011</v>
      </c>
      <c r="D57" s="35">
        <v>44.02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 t="shared" si="0"/>
        <v>44.02</v>
      </c>
      <c r="L57" s="75"/>
      <c r="M57" s="72"/>
      <c r="N57" s="76"/>
      <c r="O57" s="77"/>
    </row>
    <row r="58" spans="1:15" ht="15">
      <c r="B58" s="55" t="s">
        <v>163</v>
      </c>
      <c r="C58" s="19">
        <v>2011</v>
      </c>
      <c r="D58" s="35">
        <v>34.89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 t="shared" si="0"/>
        <v>34.89</v>
      </c>
      <c r="L58" s="75"/>
      <c r="M58" s="72"/>
      <c r="N58" s="76"/>
      <c r="O58" s="77"/>
    </row>
    <row r="59" spans="1:15" ht="15">
      <c r="B59" s="55" t="s">
        <v>164</v>
      </c>
      <c r="C59" s="19">
        <v>2013</v>
      </c>
      <c r="D59" s="35">
        <v>28.18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 t="shared" si="0"/>
        <v>28.18</v>
      </c>
      <c r="L59" s="75"/>
      <c r="M59" s="72"/>
      <c r="N59" s="76"/>
      <c r="O59" s="77"/>
    </row>
    <row r="60" spans="1:15" ht="15">
      <c r="B60" s="58" t="s">
        <v>165</v>
      </c>
      <c r="L60" s="75"/>
      <c r="M60" s="72"/>
      <c r="N60" s="76"/>
      <c r="O60" s="77"/>
    </row>
    <row r="61" spans="1:15" ht="15.75" thickBot="1">
      <c r="B61" s="58"/>
      <c r="L61" s="75"/>
      <c r="M61" s="72"/>
      <c r="N61" s="76"/>
      <c r="O61" s="77"/>
    </row>
    <row r="62" spans="1:15" s="34" customFormat="1" ht="15.75" thickBot="1">
      <c r="A62" s="33" t="s">
        <v>7</v>
      </c>
      <c r="B62" s="60" t="s">
        <v>74</v>
      </c>
      <c r="C62" s="18" t="s">
        <v>75</v>
      </c>
      <c r="D62" s="18"/>
      <c r="E62" s="18"/>
      <c r="F62" s="18"/>
      <c r="G62" s="18"/>
      <c r="H62" s="18"/>
      <c r="I62" s="18"/>
      <c r="J62" s="26"/>
      <c r="K62" s="70"/>
      <c r="L62" s="71">
        <f>(SUM(J63:J67)-MIN(J63:J67))/4</f>
        <v>37.502499999999998</v>
      </c>
      <c r="M62" s="72"/>
      <c r="N62" s="73">
        <f>RANK(L62,'Kislabda sorrend'!$D$3:$D$22)</f>
        <v>11</v>
      </c>
      <c r="O62" s="78" t="s">
        <v>24</v>
      </c>
    </row>
    <row r="63" spans="1:15" ht="15">
      <c r="B63" s="55" t="s">
        <v>77</v>
      </c>
      <c r="C63" s="19">
        <v>2010</v>
      </c>
      <c r="D63" s="35">
        <v>49.12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 t="shared" si="0"/>
        <v>49.12</v>
      </c>
      <c r="L63" s="75"/>
      <c r="M63" s="72"/>
      <c r="N63" s="76"/>
      <c r="O63" s="77"/>
    </row>
    <row r="64" spans="1:15" ht="15">
      <c r="B64" s="55" t="s">
        <v>166</v>
      </c>
      <c r="C64" s="19">
        <v>2011</v>
      </c>
      <c r="D64" s="35">
        <v>34.76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 t="shared" si="0"/>
        <v>34.76</v>
      </c>
      <c r="L64" s="75"/>
      <c r="M64" s="72"/>
      <c r="N64" s="76"/>
      <c r="O64" s="77"/>
    </row>
    <row r="65" spans="1:15" ht="15">
      <c r="B65" s="55" t="s">
        <v>112</v>
      </c>
      <c r="C65" s="19">
        <v>2013</v>
      </c>
      <c r="D65" s="35">
        <v>33.57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 t="shared" si="0"/>
        <v>33.57</v>
      </c>
      <c r="L65" s="75"/>
      <c r="M65" s="72"/>
      <c r="N65" s="76"/>
      <c r="O65" s="77"/>
    </row>
    <row r="66" spans="1:15" ht="15">
      <c r="B66" s="55" t="s">
        <v>113</v>
      </c>
      <c r="C66" s="19">
        <v>2011</v>
      </c>
      <c r="D66" s="35">
        <v>32.56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 t="shared" si="0"/>
        <v>32.56</v>
      </c>
      <c r="L66" s="75"/>
      <c r="M66" s="72"/>
      <c r="N66" s="76"/>
      <c r="O66" s="77"/>
    </row>
    <row r="67" spans="1:15" ht="15">
      <c r="B67" s="55" t="s">
        <v>167</v>
      </c>
      <c r="C67" s="19">
        <v>2011</v>
      </c>
      <c r="D67" s="35">
        <v>31.82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 t="shared" si="0"/>
        <v>31.82</v>
      </c>
      <c r="L67" s="75"/>
      <c r="M67" s="72"/>
      <c r="N67" s="76"/>
      <c r="O67" s="77"/>
    </row>
    <row r="68" spans="1:15" ht="15">
      <c r="B68" s="58" t="s">
        <v>81</v>
      </c>
      <c r="L68" s="75"/>
      <c r="M68" s="72"/>
      <c r="N68" s="76"/>
      <c r="O68" s="77"/>
    </row>
    <row r="69" spans="1:15" ht="15.75" thickBot="1">
      <c r="B69" s="58"/>
      <c r="L69" s="75"/>
      <c r="M69" s="72"/>
      <c r="N69" s="76"/>
      <c r="O69" s="77"/>
    </row>
    <row r="70" spans="1:15" ht="26.25" thickBot="1">
      <c r="A70" s="33" t="s">
        <v>34</v>
      </c>
      <c r="B70" s="60" t="s">
        <v>126</v>
      </c>
      <c r="C70" s="18" t="s">
        <v>61</v>
      </c>
      <c r="D70" s="18"/>
      <c r="E70" s="18"/>
      <c r="F70" s="18"/>
      <c r="G70" s="18"/>
      <c r="H70" s="18"/>
      <c r="I70" s="18"/>
      <c r="K70" s="70"/>
      <c r="L70" s="71">
        <f>(SUM(J71:J75)-MIN(J71:J75))/4</f>
        <v>39.69</v>
      </c>
      <c r="M70" s="72"/>
      <c r="N70" s="73">
        <f>RANK(L70,'Kislabda sorrend'!$D$3:$D$22)</f>
        <v>9</v>
      </c>
      <c r="O70" s="78" t="s">
        <v>24</v>
      </c>
    </row>
    <row r="71" spans="1:15" ht="15">
      <c r="B71" s="55" t="s">
        <v>168</v>
      </c>
      <c r="C71" s="19">
        <v>2011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 t="shared" si="0"/>
        <v>0</v>
      </c>
      <c r="L71" s="75"/>
      <c r="M71" s="72"/>
      <c r="N71" s="76"/>
      <c r="O71" s="77"/>
    </row>
    <row r="72" spans="1:15" s="1" customFormat="1" ht="15">
      <c r="A72" s="25"/>
      <c r="B72" s="55" t="s">
        <v>122</v>
      </c>
      <c r="C72" s="19">
        <v>2010</v>
      </c>
      <c r="D72" s="35">
        <v>42.15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 t="shared" ref="J72:J123" si="1">MAX(D72:I72)</f>
        <v>42.15</v>
      </c>
      <c r="K72" s="27"/>
      <c r="L72" s="75"/>
      <c r="M72" s="72"/>
      <c r="N72" s="76"/>
      <c r="O72" s="77"/>
    </row>
    <row r="73" spans="1:15" s="37" customFormat="1" ht="15">
      <c r="A73" s="25"/>
      <c r="B73" s="55" t="s">
        <v>123</v>
      </c>
      <c r="C73" s="19">
        <v>2011</v>
      </c>
      <c r="D73" s="35">
        <v>38.07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 t="shared" si="1"/>
        <v>38.07</v>
      </c>
      <c r="K73" s="27"/>
      <c r="L73" s="75"/>
      <c r="M73" s="72"/>
      <c r="N73" s="76"/>
      <c r="O73" s="77"/>
    </row>
    <row r="74" spans="1:15" s="1" customFormat="1" ht="15">
      <c r="A74" s="25"/>
      <c r="B74" s="55" t="s">
        <v>124</v>
      </c>
      <c r="C74" s="19">
        <v>2010</v>
      </c>
      <c r="D74" s="35">
        <v>43.83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 t="shared" si="1"/>
        <v>43.83</v>
      </c>
      <c r="K74" s="27"/>
      <c r="L74" s="75"/>
      <c r="M74" s="72"/>
      <c r="N74" s="76"/>
      <c r="O74" s="77"/>
    </row>
    <row r="75" spans="1:15" s="1" customFormat="1" ht="15">
      <c r="A75" s="25"/>
      <c r="B75" s="55" t="s">
        <v>169</v>
      </c>
      <c r="C75" s="19">
        <v>2010</v>
      </c>
      <c r="D75" s="35">
        <v>34.71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 t="shared" si="1"/>
        <v>34.71</v>
      </c>
      <c r="K75" s="27"/>
      <c r="L75" s="75"/>
      <c r="M75" s="72"/>
      <c r="N75" s="76"/>
      <c r="O75" s="77"/>
    </row>
    <row r="76" spans="1:15" s="1" customFormat="1" ht="15">
      <c r="A76" s="25"/>
      <c r="B76" s="58" t="s">
        <v>120</v>
      </c>
      <c r="C76" s="19"/>
      <c r="D76" s="19"/>
      <c r="E76" s="19"/>
      <c r="F76" s="19"/>
      <c r="G76" s="19"/>
      <c r="H76" s="19"/>
      <c r="I76" s="19"/>
      <c r="J76" s="26"/>
      <c r="K76" s="27"/>
      <c r="L76" s="75"/>
      <c r="M76" s="72"/>
      <c r="N76" s="76"/>
      <c r="O76" s="77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80"/>
      <c r="M77" s="81"/>
      <c r="N77" s="76"/>
      <c r="O77" s="77"/>
    </row>
    <row r="78" spans="1:15" s="1" customFormat="1" ht="15.75" thickBot="1">
      <c r="A78" s="33" t="s">
        <v>18</v>
      </c>
      <c r="B78" s="60" t="s">
        <v>82</v>
      </c>
      <c r="C78" s="18" t="s">
        <v>83</v>
      </c>
      <c r="D78" s="18"/>
      <c r="E78" s="18"/>
      <c r="F78" s="18"/>
      <c r="G78" s="18"/>
      <c r="H78" s="18"/>
      <c r="I78" s="18"/>
      <c r="J78" s="26"/>
      <c r="K78" s="70"/>
      <c r="L78" s="71">
        <f>(SUM(J79:J83)-MIN(J79:J83))/4</f>
        <v>37.987499999999997</v>
      </c>
      <c r="M78" s="72"/>
      <c r="N78" s="73">
        <f>RANK(L78,'Kislabda sorrend'!$D$3:$D$22)</f>
        <v>10</v>
      </c>
      <c r="O78" s="78" t="s">
        <v>24</v>
      </c>
    </row>
    <row r="79" spans="1:15" s="1" customFormat="1" ht="15">
      <c r="A79" s="25"/>
      <c r="B79" s="55" t="s">
        <v>170</v>
      </c>
      <c r="C79" s="19">
        <v>2010</v>
      </c>
      <c r="D79" s="35">
        <v>47.13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 t="shared" si="1"/>
        <v>47.13</v>
      </c>
      <c r="K79" s="27"/>
      <c r="L79" s="75"/>
      <c r="M79" s="72"/>
      <c r="N79" s="76"/>
      <c r="O79" s="77"/>
    </row>
    <row r="80" spans="1:15" s="1" customFormat="1" ht="15">
      <c r="A80" s="25"/>
      <c r="B80" s="55" t="s">
        <v>84</v>
      </c>
      <c r="C80" s="19">
        <v>2011</v>
      </c>
      <c r="D80" s="35">
        <v>32.479999999999997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 t="shared" si="1"/>
        <v>32.479999999999997</v>
      </c>
      <c r="K80" s="27"/>
      <c r="L80" s="75"/>
      <c r="M80" s="72"/>
      <c r="N80" s="76"/>
      <c r="O80" s="77"/>
    </row>
    <row r="81" spans="1:15" ht="15">
      <c r="B81" s="55" t="s">
        <v>171</v>
      </c>
      <c r="C81" s="19">
        <v>2011</v>
      </c>
      <c r="D81" s="35">
        <v>32.979999999999997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 t="shared" si="1"/>
        <v>32.979999999999997</v>
      </c>
      <c r="L81" s="75"/>
      <c r="M81" s="72"/>
      <c r="N81" s="76"/>
      <c r="O81" s="77"/>
    </row>
    <row r="82" spans="1:15" s="34" customFormat="1" ht="15">
      <c r="A82" s="25"/>
      <c r="B82" s="55" t="s">
        <v>86</v>
      </c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 t="shared" si="1"/>
        <v>0</v>
      </c>
      <c r="K82" s="27"/>
      <c r="L82" s="75"/>
      <c r="M82" s="72"/>
      <c r="N82" s="76"/>
      <c r="O82" s="77"/>
    </row>
    <row r="83" spans="1:15" ht="15">
      <c r="B83" s="55" t="s">
        <v>172</v>
      </c>
      <c r="C83" s="19">
        <v>2010</v>
      </c>
      <c r="D83" s="35">
        <v>39.36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 t="shared" si="1"/>
        <v>39.36</v>
      </c>
      <c r="L83" s="75"/>
      <c r="M83" s="72"/>
      <c r="N83" s="76"/>
      <c r="O83" s="77"/>
    </row>
    <row r="84" spans="1:15" ht="15">
      <c r="B84" s="58" t="s">
        <v>115</v>
      </c>
      <c r="L84" s="75"/>
      <c r="M84" s="72"/>
      <c r="N84" s="76"/>
      <c r="O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5"/>
      <c r="M85" s="72"/>
      <c r="N85" s="76"/>
      <c r="O85" s="77"/>
    </row>
    <row r="86" spans="1:15" ht="26.25" thickBot="1">
      <c r="A86" s="33" t="s">
        <v>19</v>
      </c>
      <c r="B86" s="60" t="s">
        <v>261</v>
      </c>
      <c r="C86" s="18" t="s">
        <v>61</v>
      </c>
      <c r="D86" s="18"/>
      <c r="E86" s="18"/>
      <c r="F86" s="18"/>
      <c r="G86" s="18"/>
      <c r="H86" s="18"/>
      <c r="I86" s="18"/>
      <c r="K86" s="70"/>
      <c r="L86" s="71">
        <f>(SUM(J87:J91)-MIN(J87:J91))/4</f>
        <v>40.094999999999999</v>
      </c>
      <c r="M86" s="72"/>
      <c r="N86" s="73">
        <f>RANK(L86,'Kislabda sorrend'!$D$3:$D$22)</f>
        <v>8</v>
      </c>
      <c r="O86" s="78" t="s">
        <v>24</v>
      </c>
    </row>
    <row r="87" spans="1:15" ht="15">
      <c r="B87" s="55" t="s">
        <v>255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 t="shared" si="1"/>
        <v>0</v>
      </c>
      <c r="L87" s="75"/>
      <c r="M87" s="72"/>
      <c r="N87" s="76"/>
      <c r="O87" s="77"/>
    </row>
    <row r="88" spans="1:15" ht="15">
      <c r="B88" s="55" t="s">
        <v>258</v>
      </c>
      <c r="C88" s="19">
        <v>2010</v>
      </c>
      <c r="D88" s="35">
        <v>44.64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 t="shared" si="1"/>
        <v>44.64</v>
      </c>
      <c r="L88" s="75"/>
      <c r="M88" s="72"/>
      <c r="N88" s="76"/>
      <c r="O88" s="77"/>
    </row>
    <row r="89" spans="1:15" ht="15">
      <c r="B89" s="55" t="s">
        <v>259</v>
      </c>
      <c r="C89" s="19">
        <v>2011</v>
      </c>
      <c r="D89" s="35">
        <v>33.14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 t="shared" si="1"/>
        <v>33.14</v>
      </c>
      <c r="L89" s="75"/>
      <c r="M89" s="72"/>
      <c r="N89" s="76"/>
      <c r="O89" s="77"/>
    </row>
    <row r="90" spans="1:15" s="34" customFormat="1" ht="15">
      <c r="A90" s="25"/>
      <c r="B90" s="55" t="s">
        <v>260</v>
      </c>
      <c r="C90" s="19">
        <v>2010</v>
      </c>
      <c r="D90" s="35">
        <v>47.66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 t="shared" si="1"/>
        <v>47.66</v>
      </c>
      <c r="K90" s="27"/>
      <c r="L90" s="75"/>
      <c r="M90" s="72"/>
      <c r="N90" s="76"/>
      <c r="O90" s="77"/>
    </row>
    <row r="91" spans="1:15" ht="15">
      <c r="B91" s="55" t="s">
        <v>257</v>
      </c>
      <c r="C91" s="19">
        <v>2011</v>
      </c>
      <c r="D91" s="35">
        <v>34.94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 t="shared" si="1"/>
        <v>34.94</v>
      </c>
      <c r="L91" s="75"/>
      <c r="M91" s="72"/>
      <c r="N91" s="76"/>
      <c r="O91" s="77"/>
    </row>
    <row r="92" spans="1:15" ht="15">
      <c r="B92" s="58" t="s">
        <v>254</v>
      </c>
      <c r="L92" s="75"/>
      <c r="M92" s="72"/>
      <c r="N92" s="76"/>
      <c r="O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5"/>
      <c r="M93" s="72"/>
      <c r="N93" s="76"/>
      <c r="O93" s="77"/>
    </row>
    <row r="94" spans="1:15" ht="15.75" thickBot="1">
      <c r="A94" s="33" t="s">
        <v>20</v>
      </c>
      <c r="B94" s="60" t="s">
        <v>245</v>
      </c>
      <c r="C94" s="18" t="s">
        <v>246</v>
      </c>
      <c r="D94" s="18"/>
      <c r="E94" s="18"/>
      <c r="F94" s="18"/>
      <c r="G94" s="18"/>
      <c r="H94" s="18"/>
      <c r="I94" s="18"/>
      <c r="K94" s="70"/>
      <c r="L94" s="71">
        <f>(SUM(J95:J99)-MIN(J95:J99))/4</f>
        <v>43.152500000000003</v>
      </c>
      <c r="M94" s="72"/>
      <c r="N94" s="73">
        <f>RANK(L94,'Kislabda sorrend'!$D$3:$D$22)</f>
        <v>4</v>
      </c>
      <c r="O94" s="78" t="s">
        <v>24</v>
      </c>
    </row>
    <row r="95" spans="1:15" ht="15">
      <c r="B95" s="55" t="s">
        <v>249</v>
      </c>
      <c r="C95" s="19">
        <v>2011</v>
      </c>
      <c r="D95" s="35">
        <v>49.91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 t="shared" si="1"/>
        <v>49.91</v>
      </c>
      <c r="L95" s="75"/>
      <c r="M95" s="72"/>
      <c r="N95" s="76"/>
      <c r="O95" s="77"/>
    </row>
    <row r="96" spans="1:15" ht="15">
      <c r="B96" s="55" t="s">
        <v>250</v>
      </c>
      <c r="C96" s="19">
        <v>2011</v>
      </c>
      <c r="D96" s="35">
        <v>42.36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 t="shared" si="1"/>
        <v>42.36</v>
      </c>
      <c r="L96" s="75"/>
      <c r="M96" s="72"/>
      <c r="N96" s="76"/>
      <c r="O96" s="77"/>
    </row>
    <row r="97" spans="1:15" ht="15">
      <c r="B97" s="55" t="s">
        <v>251</v>
      </c>
      <c r="C97" s="19">
        <v>2011</v>
      </c>
      <c r="D97" s="35">
        <v>35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 t="shared" si="1"/>
        <v>35</v>
      </c>
      <c r="L97" s="75"/>
      <c r="M97" s="72"/>
      <c r="N97" s="76"/>
      <c r="O97" s="77"/>
    </row>
    <row r="98" spans="1:15" s="34" customFormat="1" ht="15">
      <c r="A98" s="25"/>
      <c r="B98" s="55" t="s">
        <v>252</v>
      </c>
      <c r="C98" s="19">
        <v>2010</v>
      </c>
      <c r="D98" s="35">
        <v>45.34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 t="shared" si="1"/>
        <v>45.34</v>
      </c>
      <c r="K98" s="27"/>
      <c r="L98" s="75"/>
      <c r="M98" s="72"/>
      <c r="N98" s="76"/>
      <c r="O98" s="77"/>
    </row>
    <row r="99" spans="1:15" ht="15">
      <c r="B99" s="55" t="s">
        <v>253</v>
      </c>
      <c r="C99" s="19">
        <v>2011</v>
      </c>
      <c r="D99" s="35">
        <v>33.58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 t="shared" si="1"/>
        <v>33.58</v>
      </c>
      <c r="L99" s="75"/>
      <c r="M99" s="72"/>
      <c r="N99" s="76"/>
      <c r="O99" s="77"/>
    </row>
    <row r="100" spans="1:15" ht="15">
      <c r="B100" s="58" t="s">
        <v>247</v>
      </c>
      <c r="L100" s="75"/>
      <c r="M100" s="72"/>
      <c r="N100" s="76"/>
      <c r="O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5"/>
      <c r="M101" s="72"/>
      <c r="N101" s="76"/>
      <c r="O101" s="77"/>
    </row>
    <row r="102" spans="1:15" ht="15.75" thickBot="1">
      <c r="A102" s="33" t="s">
        <v>21</v>
      </c>
      <c r="B102" s="60" t="s">
        <v>285</v>
      </c>
      <c r="C102" s="18" t="s">
        <v>61</v>
      </c>
      <c r="D102" s="18"/>
      <c r="E102" s="18"/>
      <c r="F102" s="18"/>
      <c r="G102" s="18"/>
      <c r="H102" s="18"/>
      <c r="I102" s="18"/>
      <c r="K102" s="70"/>
      <c r="L102" s="71">
        <f>(SUM(J103:J107)-MIN(J103:J107))/4</f>
        <v>34.867500000000007</v>
      </c>
      <c r="M102" s="72"/>
      <c r="N102" s="73">
        <f>RANK(L102,'Kislabda sorrend'!$D$3:$D$22)</f>
        <v>13</v>
      </c>
      <c r="O102" s="78" t="s">
        <v>24</v>
      </c>
    </row>
    <row r="103" spans="1:15" ht="15">
      <c r="B103" s="55" t="s">
        <v>266</v>
      </c>
      <c r="C103" s="19">
        <v>2010</v>
      </c>
      <c r="D103" s="35">
        <v>23.51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 t="shared" si="1"/>
        <v>23.51</v>
      </c>
      <c r="L103" s="75"/>
      <c r="M103" s="72"/>
      <c r="N103" s="76"/>
      <c r="O103" s="77"/>
    </row>
    <row r="104" spans="1:15" ht="15">
      <c r="B104" s="55" t="s">
        <v>267</v>
      </c>
      <c r="C104" s="19">
        <v>2011</v>
      </c>
      <c r="D104" s="35">
        <v>30.31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 t="shared" si="1"/>
        <v>30.31</v>
      </c>
      <c r="L104" s="75"/>
      <c r="M104" s="72"/>
      <c r="N104" s="76"/>
      <c r="O104" s="77"/>
    </row>
    <row r="105" spans="1:15" ht="15">
      <c r="B105" s="55" t="s">
        <v>268</v>
      </c>
      <c r="C105" s="19">
        <v>2011</v>
      </c>
      <c r="D105" s="35">
        <v>34.799999999999997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 t="shared" si="1"/>
        <v>34.799999999999997</v>
      </c>
      <c r="L105" s="75"/>
      <c r="M105" s="72"/>
      <c r="N105" s="76"/>
      <c r="O105" s="77"/>
    </row>
    <row r="106" spans="1:15" s="34" customFormat="1" ht="15">
      <c r="A106" s="25"/>
      <c r="B106" s="55" t="s">
        <v>269</v>
      </c>
      <c r="C106" s="19">
        <v>2010</v>
      </c>
      <c r="D106" s="35">
        <v>41.46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 t="shared" si="1"/>
        <v>41.46</v>
      </c>
      <c r="K106" s="27"/>
      <c r="L106" s="75"/>
      <c r="M106" s="72"/>
      <c r="N106" s="76"/>
      <c r="O106" s="77"/>
    </row>
    <row r="107" spans="1:15" ht="15">
      <c r="B107" s="55" t="s">
        <v>270</v>
      </c>
      <c r="C107" s="19">
        <v>2011</v>
      </c>
      <c r="D107" s="35">
        <v>32.9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 t="shared" si="1"/>
        <v>32.9</v>
      </c>
      <c r="L107" s="75"/>
      <c r="M107" s="72"/>
      <c r="N107" s="76"/>
      <c r="O107" s="77"/>
    </row>
    <row r="108" spans="1:15" ht="15">
      <c r="B108" s="58" t="s">
        <v>10</v>
      </c>
      <c r="L108" s="75"/>
      <c r="M108" s="72"/>
      <c r="N108" s="76"/>
      <c r="O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5"/>
      <c r="M109" s="72"/>
      <c r="N109" s="76"/>
      <c r="O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1">
        <f>(SUM(J111:J115)-MIN(J111:J115))/4</f>
        <v>0</v>
      </c>
      <c r="M110" s="72"/>
      <c r="N110" s="73">
        <f>RANK(L110,'Kislabda sorrend'!$D$3:$D$22)</f>
        <v>14</v>
      </c>
      <c r="O110" s="78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 t="shared" si="1"/>
        <v>0</v>
      </c>
      <c r="L111" s="75"/>
      <c r="M111" s="72"/>
      <c r="N111" s="76"/>
      <c r="O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 t="shared" si="1"/>
        <v>0</v>
      </c>
      <c r="L112" s="75"/>
      <c r="M112" s="72"/>
      <c r="N112" s="76"/>
      <c r="O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 t="shared" si="1"/>
        <v>0</v>
      </c>
      <c r="L113" s="75"/>
      <c r="M113" s="72"/>
      <c r="N113" s="76"/>
      <c r="O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 t="shared" si="1"/>
        <v>0</v>
      </c>
      <c r="K114" s="27"/>
      <c r="L114" s="75"/>
      <c r="M114" s="72"/>
      <c r="N114" s="76"/>
      <c r="O114" s="77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 t="shared" si="1"/>
        <v>0</v>
      </c>
      <c r="L115" s="75"/>
      <c r="M115" s="72"/>
      <c r="N115" s="76"/>
      <c r="O115" s="77"/>
    </row>
    <row r="116" spans="1:15" ht="15">
      <c r="B116" s="58" t="s">
        <v>10</v>
      </c>
      <c r="L116" s="75"/>
      <c r="M116" s="72"/>
      <c r="N116" s="76"/>
      <c r="O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5"/>
      <c r="M117" s="72"/>
      <c r="N117" s="76"/>
      <c r="O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1">
        <f>(SUM(J119:J123)-MIN(J119:J123))/4</f>
        <v>0</v>
      </c>
      <c r="M118" s="72"/>
      <c r="N118" s="73">
        <f>RANK(L118,'Kislabda sorrend'!$D$3:$D$22)</f>
        <v>14</v>
      </c>
      <c r="O118" s="78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 t="shared" si="1"/>
        <v>0</v>
      </c>
      <c r="L119" s="75"/>
      <c r="M119" s="72"/>
      <c r="N119" s="76"/>
      <c r="O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 t="shared" si="1"/>
        <v>0</v>
      </c>
      <c r="L120" s="75"/>
      <c r="M120" s="72"/>
      <c r="N120" s="76"/>
      <c r="O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 t="shared" si="1"/>
        <v>0</v>
      </c>
      <c r="L121" s="75"/>
      <c r="M121" s="72"/>
      <c r="N121" s="76"/>
      <c r="O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 t="shared" si="1"/>
        <v>0</v>
      </c>
      <c r="K122" s="27"/>
      <c r="L122" s="75"/>
      <c r="M122" s="72"/>
      <c r="N122" s="76"/>
      <c r="O122" s="77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 t="shared" si="1"/>
        <v>0</v>
      </c>
      <c r="L123" s="75"/>
      <c r="M123" s="72"/>
      <c r="N123" s="76"/>
      <c r="O123" s="77"/>
    </row>
    <row r="124" spans="1:15" ht="15">
      <c r="B124" s="58" t="s">
        <v>10</v>
      </c>
      <c r="L124" s="75"/>
      <c r="M124" s="72"/>
      <c r="N124" s="76"/>
      <c r="O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5"/>
      <c r="M125" s="72"/>
      <c r="N125" s="76"/>
      <c r="O125" s="77"/>
    </row>
    <row r="126" spans="1:15" ht="15.75" thickBot="1">
      <c r="A126" s="33" t="s">
        <v>29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1">
        <f>(SUM(J127:J131)-MIN(J127:J131))/4</f>
        <v>0</v>
      </c>
      <c r="M126" s="72"/>
      <c r="N126" s="73">
        <f>RANK(L126,'Kislabda sorrend'!$D$3:$D$22)</f>
        <v>14</v>
      </c>
      <c r="O126" s="78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 t="shared" ref="J127:J131" si="2">MAX(D127:I127)</f>
        <v>0</v>
      </c>
      <c r="L127" s="75"/>
      <c r="M127" s="72"/>
      <c r="N127" s="76"/>
      <c r="O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 t="shared" si="2"/>
        <v>0</v>
      </c>
      <c r="L128" s="75"/>
      <c r="M128" s="72"/>
      <c r="N128" s="76"/>
      <c r="O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 t="shared" si="2"/>
        <v>0</v>
      </c>
      <c r="L129" s="75"/>
      <c r="M129" s="72"/>
      <c r="N129" s="76"/>
      <c r="O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 t="shared" si="2"/>
        <v>0</v>
      </c>
      <c r="L130" s="75"/>
      <c r="M130" s="72"/>
      <c r="N130" s="76"/>
      <c r="O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 t="shared" si="2"/>
        <v>0</v>
      </c>
      <c r="L131" s="75"/>
      <c r="M131" s="72"/>
      <c r="N131" s="76"/>
      <c r="O131" s="77"/>
    </row>
    <row r="132" spans="1:15" ht="15">
      <c r="B132" s="58" t="s">
        <v>10</v>
      </c>
      <c r="L132" s="75"/>
      <c r="M132" s="72"/>
      <c r="N132" s="76"/>
      <c r="O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5"/>
      <c r="M133" s="72"/>
      <c r="N133" s="76"/>
      <c r="O133" s="77"/>
    </row>
    <row r="134" spans="1:15" ht="15.75" thickBot="1">
      <c r="A134" s="33" t="s">
        <v>30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1">
        <f>(SUM(J135:J139)-MIN(J135:J139))/4</f>
        <v>0</v>
      </c>
      <c r="M134" s="72"/>
      <c r="N134" s="73">
        <f>RANK(L134,'Kislabda sorrend'!$D$3:$D$22)</f>
        <v>14</v>
      </c>
      <c r="O134" s="78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 t="shared" ref="J135:J163" si="3">MAX(D135:I135)</f>
        <v>0</v>
      </c>
      <c r="L135" s="75"/>
      <c r="M135" s="72"/>
      <c r="N135" s="76"/>
      <c r="O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 t="shared" si="3"/>
        <v>0</v>
      </c>
      <c r="L136" s="75"/>
      <c r="M136" s="72"/>
      <c r="N136" s="76"/>
      <c r="O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 t="shared" si="3"/>
        <v>0</v>
      </c>
      <c r="L137" s="75"/>
      <c r="M137" s="72"/>
      <c r="N137" s="76"/>
      <c r="O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 t="shared" si="3"/>
        <v>0</v>
      </c>
      <c r="L138" s="75"/>
      <c r="M138" s="72"/>
      <c r="N138" s="76"/>
      <c r="O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 t="shared" si="3"/>
        <v>0</v>
      </c>
      <c r="L139" s="75"/>
      <c r="M139" s="72"/>
      <c r="N139" s="76"/>
      <c r="O139" s="77"/>
    </row>
    <row r="140" spans="1:15" ht="15">
      <c r="B140" s="58" t="s">
        <v>10</v>
      </c>
      <c r="L140" s="75"/>
      <c r="M140" s="72"/>
      <c r="N140" s="76"/>
      <c r="O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5"/>
      <c r="M141" s="72"/>
      <c r="N141" s="76"/>
      <c r="O141" s="77"/>
    </row>
    <row r="142" spans="1:15" ht="15.75" thickBot="1">
      <c r="A142" s="33" t="s">
        <v>31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1">
        <f>(SUM(J143:J147)-MIN(J143:J147))/4</f>
        <v>0</v>
      </c>
      <c r="M142" s="72"/>
      <c r="N142" s="73">
        <f>RANK(L142,'Kislabda sorrend'!$D$3:$D$22)</f>
        <v>14</v>
      </c>
      <c r="O142" s="78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 t="shared" si="3"/>
        <v>0</v>
      </c>
      <c r="L143" s="75"/>
      <c r="M143" s="72"/>
      <c r="N143" s="76"/>
      <c r="O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 t="shared" si="3"/>
        <v>0</v>
      </c>
      <c r="L144" s="75"/>
      <c r="M144" s="72"/>
      <c r="N144" s="76"/>
      <c r="O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 t="shared" si="3"/>
        <v>0</v>
      </c>
      <c r="L145" s="75"/>
      <c r="M145" s="72"/>
      <c r="N145" s="76"/>
      <c r="O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 t="shared" si="3"/>
        <v>0</v>
      </c>
      <c r="L146" s="75"/>
      <c r="M146" s="72"/>
      <c r="N146" s="76"/>
      <c r="O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 t="shared" si="3"/>
        <v>0</v>
      </c>
      <c r="L147" s="75"/>
      <c r="M147" s="72"/>
      <c r="N147" s="76"/>
      <c r="O147" s="77"/>
    </row>
    <row r="148" spans="1:15" ht="15">
      <c r="B148" s="58" t="s">
        <v>10</v>
      </c>
      <c r="L148" s="75"/>
      <c r="M148" s="72"/>
      <c r="N148" s="76"/>
      <c r="O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5"/>
      <c r="M149" s="72"/>
      <c r="N149" s="76"/>
      <c r="O149" s="77"/>
    </row>
    <row r="150" spans="1:15" ht="15.75" thickBot="1">
      <c r="A150" s="33" t="s">
        <v>32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1">
        <f>(SUM(J151:J155)-MIN(J151:J155))/4</f>
        <v>0</v>
      </c>
      <c r="M150" s="72"/>
      <c r="N150" s="73">
        <f>RANK(L150,'Kislabda sorrend'!$D$3:$D$22)</f>
        <v>14</v>
      </c>
      <c r="O150" s="78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 t="shared" si="3"/>
        <v>0</v>
      </c>
      <c r="L151" s="75"/>
      <c r="M151" s="72"/>
      <c r="N151" s="76"/>
      <c r="O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 t="shared" si="3"/>
        <v>0</v>
      </c>
      <c r="L152" s="75"/>
      <c r="M152" s="72"/>
      <c r="N152" s="76"/>
      <c r="O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 t="shared" si="3"/>
        <v>0</v>
      </c>
      <c r="L153" s="75"/>
      <c r="M153" s="72"/>
      <c r="N153" s="76"/>
      <c r="O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 t="shared" si="3"/>
        <v>0</v>
      </c>
      <c r="L154" s="75"/>
      <c r="M154" s="72"/>
      <c r="N154" s="76"/>
      <c r="O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 t="shared" si="3"/>
        <v>0</v>
      </c>
      <c r="L155" s="75"/>
      <c r="M155" s="72"/>
      <c r="N155" s="76"/>
      <c r="O155" s="77"/>
    </row>
    <row r="156" spans="1:15" ht="15">
      <c r="B156" s="58" t="s">
        <v>10</v>
      </c>
      <c r="L156" s="75"/>
      <c r="M156" s="72"/>
      <c r="N156" s="76"/>
      <c r="O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5"/>
      <c r="M157" s="72"/>
      <c r="N157" s="76"/>
      <c r="O157" s="77"/>
    </row>
    <row r="158" spans="1:15" ht="15.75" thickBot="1">
      <c r="A158" s="33" t="s">
        <v>33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1">
        <f>(SUM(J159:J163)-MIN(J159:J163))/4</f>
        <v>0</v>
      </c>
      <c r="M158" s="72"/>
      <c r="N158" s="73">
        <f>RANK(L158,'Kislabda sorrend'!$D$3:$D$22)</f>
        <v>14</v>
      </c>
      <c r="O158" s="78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 t="shared" si="3"/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 t="shared" si="3"/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 t="shared" si="3"/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 t="shared" si="3"/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 t="shared" si="3"/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9X0yRc6p1BE1i/AfnSMKS8bLW09p9OYRWpNnnth418tN4d4aHahUlVcDKgalBzVUN+GGBSJSe6HN0yZwTapT6g==" saltValue="9QBLkZA3Cb3xD+xKBAvl4w==" spinCount="100000" sheet="1" objects="1" scenarios="1"/>
  <mergeCells count="5">
    <mergeCell ref="A1:B1"/>
    <mergeCell ref="C1:D1"/>
    <mergeCell ref="E1:O1"/>
    <mergeCell ref="A2:O2"/>
    <mergeCell ref="N3:O4"/>
  </mergeCells>
  <conditionalFormatting sqref="C1:C6 C164:C1048576">
    <cfRule type="cellIs" dxfId="70" priority="1" operator="between">
      <formula>2009</formula>
      <formula>2012</formula>
    </cfRule>
  </conditionalFormatting>
  <conditionalFormatting sqref="D12:I14 D20:I22 D28:I30 D36:I38 D44:I46 D52:I54 D60:I62 D68:I70">
    <cfRule type="cellIs" dxfId="69" priority="14" operator="between">
      <formula>2002</formula>
      <formula>2007</formula>
    </cfRule>
  </conditionalFormatting>
  <conditionalFormatting sqref="D76:I78">
    <cfRule type="cellIs" dxfId="68" priority="13" operator="between">
      <formula>2002</formula>
      <formula>2007</formula>
    </cfRule>
  </conditionalFormatting>
  <conditionalFormatting sqref="D84:I86">
    <cfRule type="cellIs" dxfId="67" priority="12" operator="between">
      <formula>2002</formula>
      <formula>2007</formula>
    </cfRule>
  </conditionalFormatting>
  <conditionalFormatting sqref="D92:I94">
    <cfRule type="cellIs" dxfId="66" priority="11" operator="between">
      <formula>2002</formula>
      <formula>2007</formula>
    </cfRule>
  </conditionalFormatting>
  <conditionalFormatting sqref="D100:I102">
    <cfRule type="cellIs" dxfId="65" priority="10" operator="between">
      <formula>2002</formula>
      <formula>2007</formula>
    </cfRule>
  </conditionalFormatting>
  <conditionalFormatting sqref="D108:I110">
    <cfRule type="cellIs" dxfId="64" priority="9" operator="between">
      <formula>2002</formula>
      <formula>2007</formula>
    </cfRule>
  </conditionalFormatting>
  <conditionalFormatting sqref="D116:I118">
    <cfRule type="cellIs" dxfId="63" priority="8" operator="between">
      <formula>2002</formula>
      <formula>2007</formula>
    </cfRule>
  </conditionalFormatting>
  <conditionalFormatting sqref="D124:I126">
    <cfRule type="cellIs" dxfId="62" priority="7" operator="between">
      <formula>2002</formula>
      <formula>2007</formula>
    </cfRule>
  </conditionalFormatting>
  <conditionalFormatting sqref="D132:I134">
    <cfRule type="cellIs" dxfId="61" priority="6" operator="between">
      <formula>2002</formula>
      <formula>2007</formula>
    </cfRule>
  </conditionalFormatting>
  <conditionalFormatting sqref="D140:I142">
    <cfRule type="cellIs" dxfId="60" priority="5" operator="between">
      <formula>2002</formula>
      <formula>2007</formula>
    </cfRule>
  </conditionalFormatting>
  <conditionalFormatting sqref="D148:I150">
    <cfRule type="cellIs" dxfId="59" priority="4" operator="between">
      <formula>2002</formula>
      <formula>2007</formula>
    </cfRule>
  </conditionalFormatting>
  <conditionalFormatting sqref="D156:I158">
    <cfRule type="cellIs" dxfId="58" priority="3" operator="between">
      <formula>2002</formula>
      <formula>2007</formula>
    </cfRule>
  </conditionalFormatting>
  <conditionalFormatting sqref="D164:I248">
    <cfRule type="cellIs" dxfId="57" priority="2" operator="between">
      <formula>2002</formula>
      <formula>2007</formula>
    </cfRule>
  </conditionalFormatting>
  <printOptions horizontalCentered="1"/>
  <pageMargins left="0.25" right="0.25" top="0.75" bottom="0.75" header="0.3" footer="0.3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17557F-5BBF-433B-BED1-4630D80E3932}">
          <x14:formula1>
            <xm:f>'Kislabda sorrend'!$H$3:$H$7</xm:f>
          </x14:formula1>
          <xm:sqref>E1:O1</xm:sqref>
        </x14:dataValidation>
        <x14:dataValidation type="list" allowBlank="1" showInputMessage="1" showErrorMessage="1" xr:uid="{A71C1FBB-1065-4DC8-971B-9D710447C26C}">
          <x14:formula1>
            <xm:f>'Kislabda sorrend'!$J$3:$J$4</xm:f>
          </x14:formula1>
          <xm:sqref>A1:B1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</sheetPr>
  <dimension ref="A1:J85"/>
  <sheetViews>
    <sheetView zoomScaleNormal="100" workbookViewId="0">
      <selection activeCell="B3" sqref="B3:D15"/>
    </sheetView>
  </sheetViews>
  <sheetFormatPr defaultRowHeight="12.75"/>
  <cols>
    <col min="1" max="1" width="8" customWidth="1"/>
    <col min="2" max="2" width="18.85546875" customWidth="1"/>
    <col min="3" max="3" width="81.8554687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31.5" customHeight="1">
      <c r="A1" s="65" t="str">
        <f>'FIÚ kislabda 3-4.kcs'!A1:M1</f>
        <v>Fiú</v>
      </c>
      <c r="B1" s="66" t="str">
        <f>'FIÚ kislabda 3-4.kcs'!C1</f>
        <v>III-IV.</v>
      </c>
      <c r="C1" s="128" t="str">
        <f>'FIÚ kislabda 3-4.kcs'!E1</f>
        <v>Kislabdahajítás</v>
      </c>
      <c r="D1" s="129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41</v>
      </c>
      <c r="J2" t="s">
        <v>37</v>
      </c>
    </row>
    <row r="3" spans="1:10">
      <c r="A3" s="62" t="s">
        <v>0</v>
      </c>
      <c r="B3" s="63" t="str">
        <f>'FIÚ kislabda 3-4.kcs'!C22</f>
        <v>Hőgyész</v>
      </c>
      <c r="C3" s="69" t="str">
        <f>'FIÚ kislabda 3-4.kcs'!B22</f>
        <v>Hőgyészi Hegyhát Általános Iskola</v>
      </c>
      <c r="D3" s="64">
        <f>'FIÚ kislabda 3-4.kcs'!L22</f>
        <v>47.362499999999997</v>
      </c>
      <c r="H3" t="s">
        <v>43</v>
      </c>
      <c r="J3" t="s">
        <v>38</v>
      </c>
    </row>
    <row r="4" spans="1:10">
      <c r="A4" s="62" t="s">
        <v>1</v>
      </c>
      <c r="B4" s="63" t="str">
        <f>'FIÚ kislabda 3-4.kcs'!C6</f>
        <v>Szekszárd</v>
      </c>
      <c r="C4" s="69" t="str">
        <f>'FIÚ kislabda 3-4.kcs'!B6</f>
        <v>Szekszárdi Baka István Általános Iskola</v>
      </c>
      <c r="D4" s="64">
        <f>'FIÚ kislabda 3-4.kcs'!L6</f>
        <v>44.42</v>
      </c>
      <c r="H4" t="s">
        <v>42</v>
      </c>
      <c r="J4" t="s">
        <v>39</v>
      </c>
    </row>
    <row r="5" spans="1:10">
      <c r="A5" s="62" t="s">
        <v>2</v>
      </c>
      <c r="B5" s="63" t="str">
        <f>'FIÚ kislabda 3-4.kcs'!C30</f>
        <v>Várdomb</v>
      </c>
      <c r="C5" s="69" t="str">
        <f>'FIÚ kislabda 3-4.kcs'!B30</f>
        <v>Várdomb-Alsónána Általános Iskola</v>
      </c>
      <c r="D5" s="64">
        <f>'FIÚ kislabda 3-4.kcs'!L30</f>
        <v>44.355000000000004</v>
      </c>
      <c r="H5" t="s">
        <v>46</v>
      </c>
    </row>
    <row r="6" spans="1:10">
      <c r="A6" s="62" t="s">
        <v>3</v>
      </c>
      <c r="B6" s="63" t="str">
        <f>'FIÚ kislabda 3-4.kcs'!C94</f>
        <v>Decs</v>
      </c>
      <c r="C6" s="69" t="str">
        <f>'FIÚ kislabda 3-4.kcs'!B94</f>
        <v>Decsi Bíborvég Általános Iskola</v>
      </c>
      <c r="D6" s="64">
        <f>'FIÚ kislabda 3-4.kcs'!L94</f>
        <v>43.152500000000003</v>
      </c>
      <c r="H6" t="s">
        <v>47</v>
      </c>
    </row>
    <row r="7" spans="1:10">
      <c r="A7" s="62" t="s">
        <v>4</v>
      </c>
      <c r="B7" s="63" t="str">
        <f>'FIÚ kislabda 3-4.kcs'!C14</f>
        <v>Tamási</v>
      </c>
      <c r="C7" s="69" t="str">
        <f>'FIÚ kislabda 3-4.kcs'!B14</f>
        <v>Würtz Ádám Általános Iskola</v>
      </c>
      <c r="D7" s="64">
        <f>'FIÚ kislabda 3-4.kcs'!L14</f>
        <v>42.6175</v>
      </c>
      <c r="H7" t="s">
        <v>44</v>
      </c>
    </row>
    <row r="8" spans="1:10">
      <c r="A8" s="62" t="s">
        <v>5</v>
      </c>
      <c r="B8" s="63" t="str">
        <f>'FIÚ kislabda 3-4.kcs'!C46</f>
        <v>Dombóvár</v>
      </c>
      <c r="C8" s="69" t="str">
        <f>'FIÚ kislabda 3-4.kcs'!B46</f>
        <v>Szent Orsolya Bencés Általános Iskola</v>
      </c>
      <c r="D8" s="64">
        <f>'FIÚ kislabda 3-4.kcs'!L46</f>
        <v>42.175000000000004</v>
      </c>
    </row>
    <row r="9" spans="1:10">
      <c r="A9" s="62" t="s">
        <v>6</v>
      </c>
      <c r="B9" s="63" t="str">
        <f>'FIÚ kislabda 3-4.kcs'!C54</f>
        <v>Simontornya</v>
      </c>
      <c r="C9" s="69" t="str">
        <f>'FIÚ kislabda 3-4.kcs'!B54</f>
        <v>Vak Bottyán Általános Iskola és Gimnázium</v>
      </c>
      <c r="D9" s="64">
        <f>'FIÚ kislabda 3-4.kcs'!L54</f>
        <v>41.41</v>
      </c>
    </row>
    <row r="10" spans="1:10">
      <c r="A10" s="62" t="s">
        <v>7</v>
      </c>
      <c r="B10" s="63" t="str">
        <f>'FIÚ kislabda 3-4.kcs'!C86</f>
        <v>Szekszárd</v>
      </c>
      <c r="C10" s="69" t="str">
        <f>'FIÚ kislabda 3-4.kcs'!B86</f>
        <v>Szekszárdi Dienes Valéria Általános Iskola</v>
      </c>
      <c r="D10" s="64">
        <f>'FIÚ kislabda 3-4.kcs'!L86</f>
        <v>40.094999999999999</v>
      </c>
    </row>
    <row r="11" spans="1:10">
      <c r="A11" s="62" t="s">
        <v>17</v>
      </c>
      <c r="B11" s="63" t="str">
        <f>'FIÚ kislabda 3-4.kcs'!C70</f>
        <v>Szekszárd</v>
      </c>
      <c r="C11" s="69" t="str">
        <f>'FIÚ kislabda 3-4.kcs'!B70</f>
        <v>Szekszárdi Babits Mihály Általános Iskola</v>
      </c>
      <c r="D11" s="64">
        <f>'FIÚ kislabda 3-4.kcs'!L70</f>
        <v>39.69</v>
      </c>
    </row>
    <row r="12" spans="1:10">
      <c r="A12" s="62" t="s">
        <v>18</v>
      </c>
      <c r="B12" s="63" t="str">
        <f>'FIÚ kislabda 3-4.kcs'!C78</f>
        <v>Bonyhád</v>
      </c>
      <c r="C12" s="69" t="str">
        <f>'FIÚ kislabda 3-4.kcs'!B78</f>
        <v>Bonyhádi Általános Iskola</v>
      </c>
      <c r="D12" s="64">
        <f>'FIÚ kislabda 3-4.kcs'!L78</f>
        <v>37.987499999999997</v>
      </c>
    </row>
    <row r="13" spans="1:10">
      <c r="A13" s="62" t="s">
        <v>19</v>
      </c>
      <c r="B13" s="63" t="str">
        <f>'FIÚ kislabda 3-4.kcs'!C62</f>
        <v>Őcsény</v>
      </c>
      <c r="C13" s="69" t="str">
        <f>'FIÚ kislabda 3-4.kcs'!B62</f>
        <v>Őcsényi Perczel Mór Általános Iskola</v>
      </c>
      <c r="D13" s="64">
        <f>'FIÚ kislabda 3-4.kcs'!L62</f>
        <v>37.502499999999998</v>
      </c>
    </row>
    <row r="14" spans="1:10">
      <c r="A14" s="62" t="s">
        <v>20</v>
      </c>
      <c r="B14" s="63" t="str">
        <f>'FIÚ kislabda 3-4.kcs'!C38</f>
        <v>Györköny</v>
      </c>
      <c r="C14" s="69" t="str">
        <f>'FIÚ kislabda 3-4.kcs'!B38</f>
        <v>Györkönyi Német Nemzetiségi Általános Iskola</v>
      </c>
      <c r="D14" s="64">
        <f>'FIÚ kislabda 3-4.kcs'!L38</f>
        <v>36.227499999999999</v>
      </c>
    </row>
    <row r="15" spans="1:10">
      <c r="A15" s="62" t="s">
        <v>21</v>
      </c>
      <c r="B15" s="63" t="str">
        <f>'FIÚ kislabda 3-4.kcs'!C102</f>
        <v>Szekszárd</v>
      </c>
      <c r="C15" s="69" t="str">
        <f>'FIÚ kislabda 3-4.kcs'!B102</f>
        <v>Szekszárdi Garay János Gimnázium</v>
      </c>
      <c r="D15" s="64">
        <f>'FIÚ kislabda 3-4.kcs'!L102</f>
        <v>34.867500000000007</v>
      </c>
    </row>
    <row r="16" spans="1:10">
      <c r="A16" s="62" t="s">
        <v>22</v>
      </c>
      <c r="B16" s="63">
        <f>'FIÚ kislabda 3-4.kcs'!C110</f>
        <v>0</v>
      </c>
      <c r="C16" s="69">
        <f>'FIÚ kislabda 3-4.kcs'!B110</f>
        <v>0</v>
      </c>
      <c r="D16" s="64">
        <f>'FIÚ kislabda 3-4.kcs'!L110</f>
        <v>0</v>
      </c>
    </row>
    <row r="17" spans="1:4">
      <c r="A17" s="62" t="s">
        <v>23</v>
      </c>
      <c r="B17" s="63">
        <f>'FIÚ kislabda 3-4.kcs'!C118</f>
        <v>0</v>
      </c>
      <c r="C17" s="69">
        <v>0</v>
      </c>
      <c r="D17" s="64">
        <f>'FIÚ kislabda 3-4.kcs'!L118</f>
        <v>0</v>
      </c>
    </row>
    <row r="18" spans="1:4">
      <c r="A18" s="62" t="s">
        <v>29</v>
      </c>
      <c r="B18" s="63">
        <f>'FIÚ kislabda 3-4.kcs'!C126</f>
        <v>0</v>
      </c>
      <c r="C18" s="69">
        <f>'FIÚ kislabda 3-4.kcs'!B126</f>
        <v>0</v>
      </c>
      <c r="D18" s="64">
        <f>'FIÚ kislabda 3-4.kcs'!L126</f>
        <v>0</v>
      </c>
    </row>
    <row r="19" spans="1:4">
      <c r="A19" s="62" t="s">
        <v>30</v>
      </c>
      <c r="B19" s="63">
        <f>'FIÚ kislabda 3-4.kcs'!C134</f>
        <v>0</v>
      </c>
      <c r="C19" s="69">
        <f>'FIÚ kislabda 3-4.kcs'!B134</f>
        <v>0</v>
      </c>
      <c r="D19" s="64">
        <f>'FIÚ kislabda 3-4.kcs'!L134</f>
        <v>0</v>
      </c>
    </row>
    <row r="20" spans="1:4">
      <c r="A20" s="62" t="s">
        <v>31</v>
      </c>
      <c r="B20" s="63">
        <f>'FIÚ kislabda 3-4.kcs'!C142</f>
        <v>0</v>
      </c>
      <c r="C20" s="69">
        <f>'FIÚ kislabda 3-4.kcs'!B142</f>
        <v>0</v>
      </c>
      <c r="D20" s="64">
        <f>'FIÚ kislabda 3-4.kcs'!L142</f>
        <v>0</v>
      </c>
    </row>
    <row r="21" spans="1:4">
      <c r="A21" s="62" t="s">
        <v>32</v>
      </c>
      <c r="B21" s="63">
        <f>'FIÚ kislabda 3-4.kcs'!C150</f>
        <v>0</v>
      </c>
      <c r="C21" s="69">
        <f>'FIÚ kislabda 3-4.kcs'!B150</f>
        <v>0</v>
      </c>
      <c r="D21" s="64">
        <f>'FIÚ kislabda 3-4.kcs'!L150</f>
        <v>0</v>
      </c>
    </row>
    <row r="22" spans="1:4">
      <c r="A22" s="62" t="s">
        <v>33</v>
      </c>
      <c r="B22" s="63">
        <f>'FIÚ kislabda 3-4.kcs'!C158</f>
        <v>0</v>
      </c>
      <c r="C22" s="69">
        <f>'FIÚ kislabda 3-4.kcs'!B158</f>
        <v>0</v>
      </c>
      <c r="D22" s="64">
        <f>'FIÚ kislabda 3-4.kcs'!L158</f>
        <v>0</v>
      </c>
    </row>
    <row r="24" spans="1:4" ht="15">
      <c r="B24" s="82" t="str">
        <f>[3]Fedlap!A22</f>
        <v>Szekszárd, Atlétika Centrum</v>
      </c>
      <c r="C24" s="83">
        <f>[3]Fedlap!A25</f>
        <v>45552</v>
      </c>
    </row>
    <row r="26" spans="1:4">
      <c r="D26" t="s">
        <v>51</v>
      </c>
    </row>
    <row r="27" spans="1:4">
      <c r="A27" s="84" t="s">
        <v>49</v>
      </c>
    </row>
    <row r="30" spans="1:4">
      <c r="A30" t="s">
        <v>25</v>
      </c>
    </row>
    <row r="31" spans="1:4">
      <c r="A31" t="s">
        <v>26</v>
      </c>
    </row>
    <row r="32" spans="1:4">
      <c r="A32" t="s">
        <v>54</v>
      </c>
      <c r="B32" t="s">
        <v>55</v>
      </c>
    </row>
    <row r="33" spans="2:2">
      <c r="B33" t="s">
        <v>56</v>
      </c>
    </row>
    <row r="34" spans="2:2">
      <c r="B34" t="s">
        <v>57</v>
      </c>
    </row>
    <row r="85" spans="3:3">
      <c r="C85" t="s">
        <v>313</v>
      </c>
    </row>
  </sheetData>
  <sortState ref="B3:D15">
    <sortCondition descending="1" ref="D3:D15"/>
  </sortState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18</vt:i4>
      </vt:variant>
    </vt:vector>
  </HeadingPairs>
  <TitlesOfParts>
    <vt:vector size="37" baseType="lpstr">
      <vt:lpstr>Fedlap</vt:lpstr>
      <vt:lpstr>FIÚ magas 3-4 kcs</vt:lpstr>
      <vt:lpstr>Magas sorrend</vt:lpstr>
      <vt:lpstr>FIÚ távol 3-4 kcs</vt:lpstr>
      <vt:lpstr>Távol sorrend</vt:lpstr>
      <vt:lpstr>FIÚ súly 3-4.kcs</vt:lpstr>
      <vt:lpstr>Súly sorrend</vt:lpstr>
      <vt:lpstr>FIÚ kislabda 3-4.kcs</vt:lpstr>
      <vt:lpstr>Kislabda sorrend</vt:lpstr>
      <vt:lpstr>34kcs FIÚ_LÁNY 10x200 m  váltó</vt:lpstr>
      <vt:lpstr>10X200 m váltó sorrend</vt:lpstr>
      <vt:lpstr>LÁNY magas 3-4.kcs</vt:lpstr>
      <vt:lpstr>LÁNY magas sorrend</vt:lpstr>
      <vt:lpstr>LÁNY távol 3-4.kcs</vt:lpstr>
      <vt:lpstr>LÁNY távol sorrend</vt:lpstr>
      <vt:lpstr>LÁNY súly 3-4.kcs</vt:lpstr>
      <vt:lpstr>LÁNY súly sorrend</vt:lpstr>
      <vt:lpstr>LÁNY kislabda 34 kcs </vt:lpstr>
      <vt:lpstr>LÁNY kislabda sorrend</vt:lpstr>
      <vt:lpstr>'10X200 m váltó sorrend'!Nyomtatási_terület</vt:lpstr>
      <vt:lpstr>Fedlap!Nyomtatási_terület</vt:lpstr>
      <vt:lpstr>'FIÚ kislabda 3-4.kcs'!Nyomtatási_terület</vt:lpstr>
      <vt:lpstr>'FIÚ magas 3-4 kcs'!Nyomtatási_terület</vt:lpstr>
      <vt:lpstr>'FIÚ súly 3-4.kcs'!Nyomtatási_terület</vt:lpstr>
      <vt:lpstr>'FIÚ távol 3-4 kcs'!Nyomtatási_terület</vt:lpstr>
      <vt:lpstr>'Kislabda sorrend'!Nyomtatási_terület</vt:lpstr>
      <vt:lpstr>'LÁNY kislabda 34 kcs '!Nyomtatási_terület</vt:lpstr>
      <vt:lpstr>'LÁNY kislabda sorrend'!Nyomtatási_terület</vt:lpstr>
      <vt:lpstr>'LÁNY magas 3-4.kcs'!Nyomtatási_terület</vt:lpstr>
      <vt:lpstr>'LÁNY magas sorrend'!Nyomtatási_terület</vt:lpstr>
      <vt:lpstr>'LÁNY súly 3-4.kcs'!Nyomtatási_terület</vt:lpstr>
      <vt:lpstr>'LÁNY súly sorrend'!Nyomtatási_terület</vt:lpstr>
      <vt:lpstr>'LÁNY távol 3-4.kcs'!Nyomtatási_terület</vt:lpstr>
      <vt:lpstr>'LÁNY távol sorrend'!Nyomtatási_terület</vt:lpstr>
      <vt:lpstr>'Magas sorrend'!Nyomtatási_terület</vt:lpstr>
      <vt:lpstr>'Súly sorrend'!Nyomtatási_terület</vt:lpstr>
      <vt:lpstr>'Távol sorrend'!Nyomtatási_terület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2024-09-17T15:57:30Z</cp:lastPrinted>
  <dcterms:created xsi:type="dcterms:W3CDTF">2003-10-04T09:35:55Z</dcterms:created>
  <dcterms:modified xsi:type="dcterms:W3CDTF">2024-09-17T19:24:57Z</dcterms:modified>
</cp:coreProperties>
</file>