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 tabRatio="804"/>
  </bookViews>
  <sheets>
    <sheet name="Fedlap" sheetId="23" r:id="rId1"/>
    <sheet name="56 kcs F távol" sheetId="4" r:id="rId2"/>
    <sheet name=" F T_sorrend" sheetId="26" r:id="rId3"/>
    <sheet name="56 kcs F magas" sheetId="33" r:id="rId4"/>
    <sheet name="F M_sorrend" sheetId="34" r:id="rId5"/>
    <sheet name="56 kcs F_Diszkosz" sheetId="27" r:id="rId6"/>
    <sheet name="F D_sorrend" sheetId="28" r:id="rId7"/>
    <sheet name="56 kcs F_gerely" sheetId="29" r:id="rId8"/>
    <sheet name="F G_sorrend" sheetId="30" r:id="rId9"/>
    <sheet name="56 kcs F súlyl" sheetId="31" r:id="rId10"/>
    <sheet name="F S_sorrend" sheetId="32" r:id="rId11"/>
    <sheet name="56 kcs L távol" sheetId="35" r:id="rId12"/>
    <sheet name="L t sorrend" sheetId="36" r:id="rId13"/>
    <sheet name="56 kcs L magas" sheetId="37" r:id="rId14"/>
    <sheet name="L m sorrend" sheetId="38" r:id="rId15"/>
    <sheet name="56 kcs L diszkosz" sheetId="39" r:id="rId16"/>
    <sheet name="L d sorrend" sheetId="40" r:id="rId17"/>
    <sheet name="56 kcs L gerely" sheetId="41" r:id="rId18"/>
    <sheet name="L g sorrend" sheetId="42" r:id="rId19"/>
    <sheet name="56 kcs L súlyl" sheetId="43" r:id="rId20"/>
    <sheet name="L s sorrend" sheetId="44" r:id="rId21"/>
    <sheet name="Munka1" sheetId="4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2">' F T_sorrend'!$A$1:$D$24</definedName>
    <definedName name="_xlnm.Print_Area" localSheetId="3">'56 kcs F magas'!$A:$O</definedName>
    <definedName name="_xlnm.Print_Area" localSheetId="9">'56 kcs F súlyl'!$A:$O</definedName>
    <definedName name="_xlnm.Print_Area" localSheetId="1">'56 kcs F távol'!$A:$O</definedName>
    <definedName name="_xlnm.Print_Area" localSheetId="5">'56 kcs F_Diszkosz'!$A:$O</definedName>
    <definedName name="_xlnm.Print_Area" localSheetId="7">'56 kcs F_gerely'!$A:$O</definedName>
    <definedName name="_xlnm.Print_Area" localSheetId="15">'56 kcs L diszkosz'!$A:$O</definedName>
    <definedName name="_xlnm.Print_Area" localSheetId="17">'56 kcs L gerely'!$A:$O</definedName>
    <definedName name="_xlnm.Print_Area" localSheetId="13">'56 kcs L magas'!$A:$O</definedName>
    <definedName name="_xlnm.Print_Area" localSheetId="19">'56 kcs L súlyl'!$A:$O</definedName>
    <definedName name="_xlnm.Print_Area" localSheetId="11">'56 kcs L távol'!$A:$O</definedName>
    <definedName name="_xlnm.Print_Area" localSheetId="6">'F D_sorrend'!$A$1:$D$24</definedName>
    <definedName name="_xlnm.Print_Area" localSheetId="8">'F G_sorrend'!$A$1:$D$24</definedName>
    <definedName name="_xlnm.Print_Area" localSheetId="4">'F M_sorrend'!$A$1:$D$24</definedName>
    <definedName name="_xlnm.Print_Area" localSheetId="10">'F S_sorrend'!$A$1:$D$24</definedName>
    <definedName name="_xlnm.Print_Area" localSheetId="0">Fedlap!$A$1:$J$37</definedName>
    <definedName name="_xlnm.Print_Area" localSheetId="16">'L d sorrend'!$A$1:$D$24</definedName>
    <definedName name="_xlnm.Print_Area" localSheetId="18">'L g sorrend'!$A$1:$D$24</definedName>
    <definedName name="_xlnm.Print_Area" localSheetId="14">'L m sorrend'!$A$1:$D$24</definedName>
    <definedName name="_xlnm.Print_Area" localSheetId="20">'L s sorrend'!$A$1:$D$24</definedName>
    <definedName name="_xlnm.Print_Area" localSheetId="12">'L t sorrend'!$A$1:$D$24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4"/>
  <c r="B1"/>
  <c r="C1"/>
  <c r="B4"/>
  <c r="C4"/>
  <c r="B3"/>
  <c r="C3"/>
  <c r="B5"/>
  <c r="C5"/>
  <c r="B6"/>
  <c r="C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J7" i="43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L38" s="1"/>
  <c r="J40"/>
  <c r="J41"/>
  <c r="J42"/>
  <c r="J43"/>
  <c r="J47"/>
  <c r="J48"/>
  <c r="J49"/>
  <c r="L46" s="1"/>
  <c r="J50"/>
  <c r="J51"/>
  <c r="J55"/>
  <c r="J56"/>
  <c r="J57"/>
  <c r="L54" s="1"/>
  <c r="J58"/>
  <c r="J59"/>
  <c r="J63"/>
  <c r="L62" s="1"/>
  <c r="J64"/>
  <c r="J65"/>
  <c r="J66"/>
  <c r="J67"/>
  <c r="J71"/>
  <c r="L70" s="1"/>
  <c r="J72"/>
  <c r="J73"/>
  <c r="J74"/>
  <c r="J75"/>
  <c r="J79"/>
  <c r="J80"/>
  <c r="J81"/>
  <c r="L78" s="1"/>
  <c r="J82"/>
  <c r="J83"/>
  <c r="J87"/>
  <c r="J88"/>
  <c r="J89"/>
  <c r="L86" s="1"/>
  <c r="J90"/>
  <c r="J91"/>
  <c r="J95"/>
  <c r="L94" s="1"/>
  <c r="J96"/>
  <c r="J97"/>
  <c r="J98"/>
  <c r="J99"/>
  <c r="J103"/>
  <c r="L102" s="1"/>
  <c r="J104"/>
  <c r="J105"/>
  <c r="J106"/>
  <c r="J107"/>
  <c r="J111"/>
  <c r="J112"/>
  <c r="J113"/>
  <c r="L110" s="1"/>
  <c r="J114"/>
  <c r="J115"/>
  <c r="J119"/>
  <c r="J120"/>
  <c r="J121"/>
  <c r="L118" s="1"/>
  <c r="J122"/>
  <c r="J123"/>
  <c r="J127"/>
  <c r="L126" s="1"/>
  <c r="J128"/>
  <c r="J129"/>
  <c r="J130"/>
  <c r="J131"/>
  <c r="J135"/>
  <c r="L134" s="1"/>
  <c r="J136"/>
  <c r="J137"/>
  <c r="J138"/>
  <c r="J139"/>
  <c r="J143"/>
  <c r="J144"/>
  <c r="J145"/>
  <c r="L142" s="1"/>
  <c r="J146"/>
  <c r="J147"/>
  <c r="J151"/>
  <c r="J152"/>
  <c r="J153"/>
  <c r="L150" s="1"/>
  <c r="J154"/>
  <c r="J155"/>
  <c r="J159"/>
  <c r="L158" s="1"/>
  <c r="J160"/>
  <c r="J161"/>
  <c r="J162"/>
  <c r="J163"/>
  <c r="A1" i="42"/>
  <c r="B1"/>
  <c r="C1"/>
  <c r="B4"/>
  <c r="C4"/>
  <c r="B3"/>
  <c r="C3"/>
  <c r="B5"/>
  <c r="C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J7" i="41"/>
  <c r="J8"/>
  <c r="J9"/>
  <c r="J10"/>
  <c r="J11"/>
  <c r="J15"/>
  <c r="L14" s="1"/>
  <c r="D3" i="42" s="1"/>
  <c r="J16" i="41"/>
  <c r="J17"/>
  <c r="J18"/>
  <c r="J19"/>
  <c r="J23"/>
  <c r="J24"/>
  <c r="J25"/>
  <c r="J26"/>
  <c r="J27"/>
  <c r="L30"/>
  <c r="J31"/>
  <c r="J32"/>
  <c r="J33"/>
  <c r="J34"/>
  <c r="J35"/>
  <c r="L38"/>
  <c r="J39"/>
  <c r="J40"/>
  <c r="J41"/>
  <c r="J42"/>
  <c r="J43"/>
  <c r="L46"/>
  <c r="J47"/>
  <c r="J48"/>
  <c r="J49"/>
  <c r="J50"/>
  <c r="J51"/>
  <c r="L54"/>
  <c r="J55"/>
  <c r="J56"/>
  <c r="J57"/>
  <c r="J58"/>
  <c r="J59"/>
  <c r="L62"/>
  <c r="J63"/>
  <c r="J64"/>
  <c r="J65"/>
  <c r="J66"/>
  <c r="J67"/>
  <c r="L70"/>
  <c r="J71"/>
  <c r="J72"/>
  <c r="J73"/>
  <c r="J74"/>
  <c r="J75"/>
  <c r="L78"/>
  <c r="J79"/>
  <c r="J80"/>
  <c r="J81"/>
  <c r="J82"/>
  <c r="J83"/>
  <c r="L86"/>
  <c r="J87"/>
  <c r="J88"/>
  <c r="J89"/>
  <c r="J90"/>
  <c r="J91"/>
  <c r="L94"/>
  <c r="J95"/>
  <c r="J96"/>
  <c r="J97"/>
  <c r="J98"/>
  <c r="J99"/>
  <c r="L102"/>
  <c r="J103"/>
  <c r="J104"/>
  <c r="J105"/>
  <c r="J106"/>
  <c r="J107"/>
  <c r="L110"/>
  <c r="J111"/>
  <c r="J112"/>
  <c r="J113"/>
  <c r="J114"/>
  <c r="J115"/>
  <c r="L118"/>
  <c r="J119"/>
  <c r="J120"/>
  <c r="J121"/>
  <c r="J122"/>
  <c r="J123"/>
  <c r="L126"/>
  <c r="J127"/>
  <c r="J128"/>
  <c r="J129"/>
  <c r="J130"/>
  <c r="J131"/>
  <c r="L134"/>
  <c r="J135"/>
  <c r="J136"/>
  <c r="J137"/>
  <c r="J138"/>
  <c r="J139"/>
  <c r="L142"/>
  <c r="J143"/>
  <c r="J144"/>
  <c r="J145"/>
  <c r="J146"/>
  <c r="J147"/>
  <c r="L150"/>
  <c r="J151"/>
  <c r="J152"/>
  <c r="J153"/>
  <c r="J154"/>
  <c r="J155"/>
  <c r="L158"/>
  <c r="J159"/>
  <c r="J160"/>
  <c r="J161"/>
  <c r="J162"/>
  <c r="J163"/>
  <c r="A1" i="40"/>
  <c r="B1"/>
  <c r="C1"/>
  <c r="B4"/>
  <c r="C4"/>
  <c r="B3"/>
  <c r="C3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J7" i="39"/>
  <c r="J8"/>
  <c r="J9"/>
  <c r="J10"/>
  <c r="J11"/>
  <c r="J15"/>
  <c r="J16"/>
  <c r="J17"/>
  <c r="J18"/>
  <c r="J19"/>
  <c r="L22"/>
  <c r="J23"/>
  <c r="J24"/>
  <c r="J25"/>
  <c r="J26"/>
  <c r="J27"/>
  <c r="L30"/>
  <c r="J31"/>
  <c r="J32"/>
  <c r="J33"/>
  <c r="J34"/>
  <c r="J35"/>
  <c r="L38"/>
  <c r="J39"/>
  <c r="J40"/>
  <c r="J41"/>
  <c r="J42"/>
  <c r="J43"/>
  <c r="L46"/>
  <c r="J47"/>
  <c r="J48"/>
  <c r="J49"/>
  <c r="J50"/>
  <c r="J51"/>
  <c r="L54"/>
  <c r="J55"/>
  <c r="J56"/>
  <c r="J57"/>
  <c r="J58"/>
  <c r="J59"/>
  <c r="L62"/>
  <c r="J63"/>
  <c r="J64"/>
  <c r="J65"/>
  <c r="J66"/>
  <c r="J67"/>
  <c r="L70"/>
  <c r="J71"/>
  <c r="J72"/>
  <c r="J73"/>
  <c r="J74"/>
  <c r="J75"/>
  <c r="L78"/>
  <c r="J79"/>
  <c r="J80"/>
  <c r="J81"/>
  <c r="J82"/>
  <c r="J83"/>
  <c r="L86"/>
  <c r="J87"/>
  <c r="J88"/>
  <c r="J89"/>
  <c r="J90"/>
  <c r="J91"/>
  <c r="L94"/>
  <c r="J95"/>
  <c r="J96"/>
  <c r="J97"/>
  <c r="J98"/>
  <c r="J99"/>
  <c r="L102"/>
  <c r="J103"/>
  <c r="J104"/>
  <c r="J105"/>
  <c r="J106"/>
  <c r="J107"/>
  <c r="L110"/>
  <c r="J111"/>
  <c r="J112"/>
  <c r="J113"/>
  <c r="J114"/>
  <c r="J115"/>
  <c r="L118"/>
  <c r="J119"/>
  <c r="J120"/>
  <c r="J121"/>
  <c r="J122"/>
  <c r="J123"/>
  <c r="L126"/>
  <c r="J127"/>
  <c r="J128"/>
  <c r="J129"/>
  <c r="J130"/>
  <c r="J131"/>
  <c r="L134"/>
  <c r="J135"/>
  <c r="J136"/>
  <c r="J137"/>
  <c r="J138"/>
  <c r="J139"/>
  <c r="L142"/>
  <c r="J143"/>
  <c r="J144"/>
  <c r="J145"/>
  <c r="J146"/>
  <c r="J147"/>
  <c r="L150"/>
  <c r="J151"/>
  <c r="J152"/>
  <c r="J153"/>
  <c r="J154"/>
  <c r="J155"/>
  <c r="L158"/>
  <c r="J159"/>
  <c r="J160"/>
  <c r="J161"/>
  <c r="J162"/>
  <c r="J163"/>
  <c r="A1" i="38"/>
  <c r="B1"/>
  <c r="C1"/>
  <c r="B3"/>
  <c r="C3"/>
  <c r="B5"/>
  <c r="C5"/>
  <c r="B4"/>
  <c r="C4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J7" i="37"/>
  <c r="J8"/>
  <c r="J9"/>
  <c r="J10"/>
  <c r="J11"/>
  <c r="J15"/>
  <c r="J16"/>
  <c r="J17"/>
  <c r="J18"/>
  <c r="J19"/>
  <c r="J23"/>
  <c r="J24"/>
  <c r="J25"/>
  <c r="J26"/>
  <c r="J27"/>
  <c r="J31"/>
  <c r="L30" s="1"/>
  <c r="J32"/>
  <c r="J33"/>
  <c r="J34"/>
  <c r="J35"/>
  <c r="J39"/>
  <c r="L38" s="1"/>
  <c r="J40"/>
  <c r="J41"/>
  <c r="J42"/>
  <c r="J43"/>
  <c r="J47"/>
  <c r="J48"/>
  <c r="J49"/>
  <c r="L46" s="1"/>
  <c r="J50"/>
  <c r="J51"/>
  <c r="J55"/>
  <c r="J56"/>
  <c r="J57"/>
  <c r="L54" s="1"/>
  <c r="J58"/>
  <c r="J59"/>
  <c r="J63"/>
  <c r="L62" s="1"/>
  <c r="J64"/>
  <c r="J65"/>
  <c r="J66"/>
  <c r="J67"/>
  <c r="J71"/>
  <c r="L70" s="1"/>
  <c r="J72"/>
  <c r="J73"/>
  <c r="J74"/>
  <c r="J75"/>
  <c r="J79"/>
  <c r="J80"/>
  <c r="J81"/>
  <c r="L78" s="1"/>
  <c r="J82"/>
  <c r="J83"/>
  <c r="J87"/>
  <c r="J88"/>
  <c r="J89"/>
  <c r="L86" s="1"/>
  <c r="J90"/>
  <c r="J91"/>
  <c r="J95"/>
  <c r="L94" s="1"/>
  <c r="J96"/>
  <c r="J97"/>
  <c r="J98"/>
  <c r="J99"/>
  <c r="J103"/>
  <c r="L102" s="1"/>
  <c r="J104"/>
  <c r="J105"/>
  <c r="J106"/>
  <c r="J107"/>
  <c r="J111"/>
  <c r="J112"/>
  <c r="J113"/>
  <c r="L110" s="1"/>
  <c r="J114"/>
  <c r="J115"/>
  <c r="J119"/>
  <c r="J120"/>
  <c r="J121"/>
  <c r="L118" s="1"/>
  <c r="J122"/>
  <c r="J123"/>
  <c r="J127"/>
  <c r="L126" s="1"/>
  <c r="J128"/>
  <c r="J129"/>
  <c r="J130"/>
  <c r="J131"/>
  <c r="J135"/>
  <c r="L134" s="1"/>
  <c r="J136"/>
  <c r="J137"/>
  <c r="J138"/>
  <c r="J139"/>
  <c r="J143"/>
  <c r="J144"/>
  <c r="J145"/>
  <c r="L142" s="1"/>
  <c r="J146"/>
  <c r="J147"/>
  <c r="J151"/>
  <c r="J152"/>
  <c r="J153"/>
  <c r="J154"/>
  <c r="L150" s="1"/>
  <c r="J155"/>
  <c r="J159"/>
  <c r="L158" s="1"/>
  <c r="J160"/>
  <c r="J161"/>
  <c r="J162"/>
  <c r="J163"/>
  <c r="A1" i="36"/>
  <c r="B1"/>
  <c r="C1"/>
  <c r="B5"/>
  <c r="C5"/>
  <c r="B3"/>
  <c r="C3"/>
  <c r="B4"/>
  <c r="C4"/>
  <c r="B6"/>
  <c r="C6"/>
  <c r="B7"/>
  <c r="C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J7" i="35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J40"/>
  <c r="J41"/>
  <c r="J42"/>
  <c r="J43"/>
  <c r="J47"/>
  <c r="J48"/>
  <c r="J49"/>
  <c r="L46" s="1"/>
  <c r="J50"/>
  <c r="J51"/>
  <c r="J55"/>
  <c r="J56"/>
  <c r="J57"/>
  <c r="L54" s="1"/>
  <c r="J58"/>
  <c r="J59"/>
  <c r="J63"/>
  <c r="L62" s="1"/>
  <c r="J64"/>
  <c r="J65"/>
  <c r="J66"/>
  <c r="J67"/>
  <c r="J71"/>
  <c r="L70" s="1"/>
  <c r="J72"/>
  <c r="J73"/>
  <c r="J74"/>
  <c r="J75"/>
  <c r="J79"/>
  <c r="J80"/>
  <c r="J81"/>
  <c r="L78" s="1"/>
  <c r="J82"/>
  <c r="J83"/>
  <c r="J87"/>
  <c r="J88"/>
  <c r="J89"/>
  <c r="L86" s="1"/>
  <c r="J90"/>
  <c r="J91"/>
  <c r="J95"/>
  <c r="L94" s="1"/>
  <c r="J96"/>
  <c r="J97"/>
  <c r="J98"/>
  <c r="J99"/>
  <c r="J103"/>
  <c r="L102" s="1"/>
  <c r="J104"/>
  <c r="J105"/>
  <c r="J106"/>
  <c r="J107"/>
  <c r="J111"/>
  <c r="J112"/>
  <c r="J113"/>
  <c r="L110" s="1"/>
  <c r="J114"/>
  <c r="J115"/>
  <c r="J119"/>
  <c r="J120"/>
  <c r="J121"/>
  <c r="J122"/>
  <c r="L118" s="1"/>
  <c r="J123"/>
  <c r="J127"/>
  <c r="L126" s="1"/>
  <c r="J128"/>
  <c r="J129"/>
  <c r="J130"/>
  <c r="J131"/>
  <c r="J135"/>
  <c r="L134" s="1"/>
  <c r="J136"/>
  <c r="J137"/>
  <c r="J138"/>
  <c r="J139"/>
  <c r="J143"/>
  <c r="J144"/>
  <c r="J145"/>
  <c r="L142" s="1"/>
  <c r="J146"/>
  <c r="J147"/>
  <c r="J151"/>
  <c r="J152"/>
  <c r="J153"/>
  <c r="L150" s="1"/>
  <c r="J154"/>
  <c r="J155"/>
  <c r="J159"/>
  <c r="L158" s="1"/>
  <c r="J160"/>
  <c r="J161"/>
  <c r="J162"/>
  <c r="J163"/>
  <c r="L6" i="43" l="1"/>
  <c r="D4" i="44" s="1"/>
  <c r="L6" i="41"/>
  <c r="D4" i="42" s="1"/>
  <c r="L22" i="41"/>
  <c r="D5" i="42" s="1"/>
  <c r="L30" i="43"/>
  <c r="D6" i="44" s="1"/>
  <c r="L14" i="37"/>
  <c r="D5" i="38" s="1"/>
  <c r="L22" i="37"/>
  <c r="D4" i="38" s="1"/>
  <c r="L6" i="37"/>
  <c r="D3" i="38" s="1"/>
  <c r="L14" i="43"/>
  <c r="D3" i="44" s="1"/>
  <c r="L22" i="43"/>
  <c r="D5" i="44" s="1"/>
  <c r="L38" i="35"/>
  <c r="D7" i="36" s="1"/>
  <c r="L22" i="35"/>
  <c r="D4" i="36" s="1"/>
  <c r="L14" i="35"/>
  <c r="D3" i="36" s="1"/>
  <c r="L6" i="39"/>
  <c r="D4" i="40" s="1"/>
  <c r="L14" i="39"/>
  <c r="D3" i="40" s="1"/>
  <c r="L30" i="35"/>
  <c r="D6" i="36" s="1"/>
  <c r="L6" i="35"/>
  <c r="D5" i="36" s="1"/>
  <c r="N158" i="43" l="1"/>
  <c r="N30"/>
  <c r="N118"/>
  <c r="N6"/>
  <c r="N110"/>
  <c r="N62"/>
  <c r="N14"/>
  <c r="N70"/>
  <c r="N22"/>
  <c r="N126"/>
  <c r="N78"/>
  <c r="N134"/>
  <c r="N86"/>
  <c r="N38"/>
  <c r="N142"/>
  <c r="N94"/>
  <c r="N46"/>
  <c r="N150"/>
  <c r="N102"/>
  <c r="N54"/>
  <c r="N62" i="41"/>
  <c r="N110"/>
  <c r="N54" l="1"/>
  <c r="N14"/>
  <c r="N78"/>
  <c r="N142"/>
  <c r="N158"/>
  <c r="N126"/>
  <c r="N102"/>
  <c r="N22"/>
  <c r="N70"/>
  <c r="N6"/>
  <c r="N150"/>
  <c r="N30"/>
  <c r="N94"/>
  <c r="N38"/>
  <c r="N46"/>
  <c r="N134"/>
  <c r="N86"/>
  <c r="N118"/>
  <c r="N70" i="39"/>
  <c r="N6"/>
  <c r="N102"/>
  <c r="N46" l="1"/>
  <c r="N142"/>
  <c r="N54"/>
  <c r="N94"/>
  <c r="N78"/>
  <c r="N150"/>
  <c r="N22"/>
  <c r="N62"/>
  <c r="N110"/>
  <c r="N118"/>
  <c r="N158"/>
  <c r="N30"/>
  <c r="N38"/>
  <c r="N14"/>
  <c r="N86"/>
  <c r="N126"/>
  <c r="N134"/>
  <c r="N14" i="37"/>
  <c r="N78"/>
  <c r="N118"/>
  <c r="N6" l="1"/>
  <c r="N102"/>
  <c r="N46"/>
  <c r="N62"/>
  <c r="N30"/>
  <c r="N126"/>
  <c r="N22"/>
  <c r="N142"/>
  <c r="N94"/>
  <c r="N110"/>
  <c r="N70"/>
  <c r="N150"/>
  <c r="N134"/>
  <c r="N158"/>
  <c r="N86"/>
  <c r="N38"/>
  <c r="N54"/>
  <c r="N30" i="35"/>
  <c r="N158"/>
  <c r="N14"/>
  <c r="N62" l="1"/>
  <c r="N150"/>
  <c r="N86"/>
  <c r="N126"/>
  <c r="N78"/>
  <c r="N22"/>
  <c r="N102"/>
  <c r="N54"/>
  <c r="N142"/>
  <c r="N94"/>
  <c r="N6"/>
  <c r="N110"/>
  <c r="N38"/>
  <c r="N46"/>
  <c r="N118"/>
  <c r="N134"/>
  <c r="N70"/>
  <c r="A1" i="34"/>
  <c r="B1"/>
  <c r="C1"/>
  <c r="B5"/>
  <c r="C5"/>
  <c r="B4"/>
  <c r="C4"/>
  <c r="B3"/>
  <c r="C3"/>
  <c r="B6"/>
  <c r="C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J7" i="33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L38" s="1"/>
  <c r="J40"/>
  <c r="J41"/>
  <c r="J42"/>
  <c r="J43"/>
  <c r="J47"/>
  <c r="J48"/>
  <c r="J49"/>
  <c r="L46" s="1"/>
  <c r="J50"/>
  <c r="J51"/>
  <c r="J55"/>
  <c r="J56"/>
  <c r="J57"/>
  <c r="L54" s="1"/>
  <c r="J58"/>
  <c r="J59"/>
  <c r="J63"/>
  <c r="L62" s="1"/>
  <c r="J64"/>
  <c r="J65"/>
  <c r="J66"/>
  <c r="J67"/>
  <c r="J71"/>
  <c r="L70" s="1"/>
  <c r="J72"/>
  <c r="J73"/>
  <c r="J74"/>
  <c r="J75"/>
  <c r="J79"/>
  <c r="J80"/>
  <c r="J81"/>
  <c r="L78" s="1"/>
  <c r="J82"/>
  <c r="J83"/>
  <c r="J87"/>
  <c r="J88"/>
  <c r="J89"/>
  <c r="L86" s="1"/>
  <c r="J90"/>
  <c r="J91"/>
  <c r="J95"/>
  <c r="L94" s="1"/>
  <c r="J96"/>
  <c r="J97"/>
  <c r="J98"/>
  <c r="J99"/>
  <c r="J103"/>
  <c r="L102" s="1"/>
  <c r="J104"/>
  <c r="J105"/>
  <c r="J106"/>
  <c r="J107"/>
  <c r="J111"/>
  <c r="J112"/>
  <c r="J113"/>
  <c r="L110" s="1"/>
  <c r="J114"/>
  <c r="J115"/>
  <c r="J119"/>
  <c r="J120"/>
  <c r="J121"/>
  <c r="J122"/>
  <c r="L118" s="1"/>
  <c r="J123"/>
  <c r="J127"/>
  <c r="L126" s="1"/>
  <c r="J128"/>
  <c r="J129"/>
  <c r="J130"/>
  <c r="J131"/>
  <c r="J135"/>
  <c r="L134" s="1"/>
  <c r="J136"/>
  <c r="J137"/>
  <c r="J138"/>
  <c r="J139"/>
  <c r="J143"/>
  <c r="J144"/>
  <c r="J145"/>
  <c r="L142" s="1"/>
  <c r="J146"/>
  <c r="J147"/>
  <c r="J151"/>
  <c r="J152"/>
  <c r="J153"/>
  <c r="L150" s="1"/>
  <c r="J154"/>
  <c r="J155"/>
  <c r="J159"/>
  <c r="L158" s="1"/>
  <c r="J160"/>
  <c r="J161"/>
  <c r="J162"/>
  <c r="J163"/>
  <c r="A1" i="32"/>
  <c r="B1"/>
  <c r="C1"/>
  <c r="B4"/>
  <c r="C4"/>
  <c r="B6"/>
  <c r="C6"/>
  <c r="B3"/>
  <c r="C3"/>
  <c r="B8"/>
  <c r="C8"/>
  <c r="B9"/>
  <c r="C9"/>
  <c r="D9"/>
  <c r="B7"/>
  <c r="C7"/>
  <c r="B5"/>
  <c r="C5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J7" i="31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L38" s="1"/>
  <c r="J40"/>
  <c r="J41"/>
  <c r="J42"/>
  <c r="J43"/>
  <c r="J47"/>
  <c r="J48"/>
  <c r="J49"/>
  <c r="J50"/>
  <c r="J51"/>
  <c r="J55"/>
  <c r="J56"/>
  <c r="J57"/>
  <c r="J58"/>
  <c r="J59"/>
  <c r="J63"/>
  <c r="L62" s="1"/>
  <c r="J64"/>
  <c r="J65"/>
  <c r="J66"/>
  <c r="J67"/>
  <c r="J71"/>
  <c r="L70" s="1"/>
  <c r="J72"/>
  <c r="J73"/>
  <c r="J74"/>
  <c r="J75"/>
  <c r="L78"/>
  <c r="J79"/>
  <c r="J80"/>
  <c r="J81"/>
  <c r="J82"/>
  <c r="J83"/>
  <c r="J87"/>
  <c r="J88"/>
  <c r="J89"/>
  <c r="J90"/>
  <c r="L86" s="1"/>
  <c r="J91"/>
  <c r="J95"/>
  <c r="L94" s="1"/>
  <c r="J96"/>
  <c r="J97"/>
  <c r="J98"/>
  <c r="J99"/>
  <c r="J103"/>
  <c r="L102" s="1"/>
  <c r="J104"/>
  <c r="J105"/>
  <c r="J106"/>
  <c r="J107"/>
  <c r="L110"/>
  <c r="J111"/>
  <c r="J112"/>
  <c r="J113"/>
  <c r="J114"/>
  <c r="J115"/>
  <c r="J119"/>
  <c r="J120"/>
  <c r="J121"/>
  <c r="L118" s="1"/>
  <c r="J122"/>
  <c r="J123"/>
  <c r="J127"/>
  <c r="L126" s="1"/>
  <c r="J128"/>
  <c r="J129"/>
  <c r="J130"/>
  <c r="J131"/>
  <c r="J135"/>
  <c r="L134" s="1"/>
  <c r="J136"/>
  <c r="J137"/>
  <c r="J138"/>
  <c r="J139"/>
  <c r="J143"/>
  <c r="J144"/>
  <c r="J145"/>
  <c r="L142" s="1"/>
  <c r="J146"/>
  <c r="J147"/>
  <c r="J151"/>
  <c r="J152"/>
  <c r="J153"/>
  <c r="L150" s="1"/>
  <c r="J154"/>
  <c r="J155"/>
  <c r="J159"/>
  <c r="L158" s="1"/>
  <c r="J160"/>
  <c r="J161"/>
  <c r="J162"/>
  <c r="J163"/>
  <c r="A1" i="30"/>
  <c r="B1"/>
  <c r="C1"/>
  <c r="B5"/>
  <c r="C5"/>
  <c r="B3"/>
  <c r="C3"/>
  <c r="B4"/>
  <c r="C4"/>
  <c r="B6"/>
  <c r="C6"/>
  <c r="B7"/>
  <c r="C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J7" i="29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J40"/>
  <c r="J41"/>
  <c r="J42"/>
  <c r="J43"/>
  <c r="J47"/>
  <c r="L46" s="1"/>
  <c r="J48"/>
  <c r="J49"/>
  <c r="J50"/>
  <c r="J51"/>
  <c r="L54"/>
  <c r="J55"/>
  <c r="J56"/>
  <c r="J57"/>
  <c r="J58"/>
  <c r="J59"/>
  <c r="J63"/>
  <c r="J64"/>
  <c r="J65"/>
  <c r="L62" s="1"/>
  <c r="J66"/>
  <c r="J67"/>
  <c r="J71"/>
  <c r="L70" s="1"/>
  <c r="J72"/>
  <c r="J73"/>
  <c r="J74"/>
  <c r="J75"/>
  <c r="J79"/>
  <c r="J80"/>
  <c r="L78" s="1"/>
  <c r="J81"/>
  <c r="J82"/>
  <c r="J83"/>
  <c r="J87"/>
  <c r="J88"/>
  <c r="J89"/>
  <c r="L86" s="1"/>
  <c r="J90"/>
  <c r="J91"/>
  <c r="J95"/>
  <c r="L94" s="1"/>
  <c r="J96"/>
  <c r="J97"/>
  <c r="J98"/>
  <c r="J99"/>
  <c r="J103"/>
  <c r="L102" s="1"/>
  <c r="J104"/>
  <c r="J105"/>
  <c r="J106"/>
  <c r="J107"/>
  <c r="J111"/>
  <c r="J112"/>
  <c r="L110" s="1"/>
  <c r="J113"/>
  <c r="J114"/>
  <c r="J115"/>
  <c r="J119"/>
  <c r="J120"/>
  <c r="J121"/>
  <c r="L118" s="1"/>
  <c r="J122"/>
  <c r="J123"/>
  <c r="J127"/>
  <c r="L126" s="1"/>
  <c r="J128"/>
  <c r="J129"/>
  <c r="J130"/>
  <c r="J131"/>
  <c r="J135"/>
  <c r="L134" s="1"/>
  <c r="J136"/>
  <c r="J137"/>
  <c r="J138"/>
  <c r="J139"/>
  <c r="J143"/>
  <c r="J144"/>
  <c r="L142" s="1"/>
  <c r="J145"/>
  <c r="J146"/>
  <c r="J147"/>
  <c r="J151"/>
  <c r="J152"/>
  <c r="J153"/>
  <c r="L150" s="1"/>
  <c r="J154"/>
  <c r="J155"/>
  <c r="J159"/>
  <c r="L158" s="1"/>
  <c r="J160"/>
  <c r="J161"/>
  <c r="J162"/>
  <c r="J163"/>
  <c r="A1" i="28"/>
  <c r="B1"/>
  <c r="C1"/>
  <c r="B3"/>
  <c r="C3"/>
  <c r="B4"/>
  <c r="C4"/>
  <c r="B6"/>
  <c r="C6"/>
  <c r="B5"/>
  <c r="C5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D21"/>
  <c r="B22"/>
  <c r="C22"/>
  <c r="D22"/>
  <c r="B24"/>
  <c r="C24"/>
  <c r="J7" i="27"/>
  <c r="J8"/>
  <c r="J9"/>
  <c r="J10"/>
  <c r="J11"/>
  <c r="J15"/>
  <c r="J16"/>
  <c r="J17"/>
  <c r="J18"/>
  <c r="J19"/>
  <c r="J23"/>
  <c r="J24"/>
  <c r="J25"/>
  <c r="J26"/>
  <c r="J27"/>
  <c r="J31"/>
  <c r="J32"/>
  <c r="J33"/>
  <c r="J34"/>
  <c r="J35"/>
  <c r="J39"/>
  <c r="J40"/>
  <c r="J41"/>
  <c r="L38" s="1"/>
  <c r="J42"/>
  <c r="J43"/>
  <c r="J47"/>
  <c r="L46" s="1"/>
  <c r="J48"/>
  <c r="J49"/>
  <c r="J50"/>
  <c r="J51"/>
  <c r="J55"/>
  <c r="L54" s="1"/>
  <c r="J56"/>
  <c r="J57"/>
  <c r="J58"/>
  <c r="J59"/>
  <c r="J63"/>
  <c r="J64"/>
  <c r="J65"/>
  <c r="L62" s="1"/>
  <c r="J66"/>
  <c r="J67"/>
  <c r="J71"/>
  <c r="J72"/>
  <c r="J73"/>
  <c r="L70" s="1"/>
  <c r="J74"/>
  <c r="J75"/>
  <c r="J79"/>
  <c r="L78" s="1"/>
  <c r="J80"/>
  <c r="J81"/>
  <c r="J82"/>
  <c r="J83"/>
  <c r="J87"/>
  <c r="L86" s="1"/>
  <c r="J88"/>
  <c r="J89"/>
  <c r="J90"/>
  <c r="J91"/>
  <c r="J95"/>
  <c r="J96"/>
  <c r="J97"/>
  <c r="L94" s="1"/>
  <c r="J98"/>
  <c r="J99"/>
  <c r="J103"/>
  <c r="J104"/>
  <c r="J105"/>
  <c r="L102" s="1"/>
  <c r="J106"/>
  <c r="J107"/>
  <c r="J111"/>
  <c r="L110" s="1"/>
  <c r="J112"/>
  <c r="J113"/>
  <c r="J114"/>
  <c r="J115"/>
  <c r="J119"/>
  <c r="L118" s="1"/>
  <c r="J120"/>
  <c r="J121"/>
  <c r="J122"/>
  <c r="J123"/>
  <c r="J127"/>
  <c r="J128"/>
  <c r="J129"/>
  <c r="L126" s="1"/>
  <c r="J130"/>
  <c r="J131"/>
  <c r="J135"/>
  <c r="J136"/>
  <c r="J137"/>
  <c r="L134" s="1"/>
  <c r="J138"/>
  <c r="J139"/>
  <c r="J143"/>
  <c r="L142" s="1"/>
  <c r="J144"/>
  <c r="J145"/>
  <c r="J146"/>
  <c r="J147"/>
  <c r="J151"/>
  <c r="L150" s="1"/>
  <c r="J152"/>
  <c r="J153"/>
  <c r="J154"/>
  <c r="J155"/>
  <c r="J159"/>
  <c r="J160"/>
  <c r="J161"/>
  <c r="L158" s="1"/>
  <c r="J162"/>
  <c r="J163"/>
  <c r="L38" i="29" l="1"/>
  <c r="D7" i="30" s="1"/>
  <c r="L14" i="29"/>
  <c r="D3" i="30" s="1"/>
  <c r="L22" i="29"/>
  <c r="D4" i="30" s="1"/>
  <c r="L30" i="29"/>
  <c r="D6" i="30" s="1"/>
  <c r="L6" i="29"/>
  <c r="D5" i="30" s="1"/>
  <c r="L22" i="27"/>
  <c r="D6" i="28" s="1"/>
  <c r="L14" i="27"/>
  <c r="D4" i="28" s="1"/>
  <c r="L30" i="27"/>
  <c r="D5" i="28" s="1"/>
  <c r="L6" i="27"/>
  <c r="D3" i="28" s="1"/>
  <c r="L22" i="31"/>
  <c r="D3" i="32" s="1"/>
  <c r="L30" i="31"/>
  <c r="D8" i="32" s="1"/>
  <c r="L14" i="33"/>
  <c r="D4" i="34" s="1"/>
  <c r="L22" i="33"/>
  <c r="D3" i="34" s="1"/>
  <c r="L30" i="33"/>
  <c r="D6" i="34" s="1"/>
  <c r="L6" i="33"/>
  <c r="D5" i="34" s="1"/>
  <c r="L46" i="31"/>
  <c r="D7" i="32" s="1"/>
  <c r="L54" i="31"/>
  <c r="D5" i="32" s="1"/>
  <c r="L14" i="31"/>
  <c r="D6" i="32" s="1"/>
  <c r="L6" i="31"/>
  <c r="D4" i="32" s="1"/>
  <c r="J15" i="4" l="1"/>
  <c r="C24" i="26"/>
  <c r="B24"/>
  <c r="C1"/>
  <c r="B1"/>
  <c r="A6" i="23"/>
  <c r="C5"/>
  <c r="A1" i="26"/>
  <c r="J7" i="4"/>
  <c r="B22" i="26" l="1"/>
  <c r="C22"/>
  <c r="B11"/>
  <c r="C11"/>
  <c r="B12"/>
  <c r="C12"/>
  <c r="B13"/>
  <c r="C13"/>
  <c r="B14"/>
  <c r="C14"/>
  <c r="B15"/>
  <c r="C15"/>
  <c r="B16"/>
  <c r="C16"/>
  <c r="B17"/>
  <c r="B18"/>
  <c r="C18"/>
  <c r="B19"/>
  <c r="C19"/>
  <c r="B20"/>
  <c r="C20"/>
  <c r="B21"/>
  <c r="C21"/>
  <c r="J163" i="4"/>
  <c r="J162"/>
  <c r="J161"/>
  <c r="J160"/>
  <c r="J159"/>
  <c r="J155"/>
  <c r="J154"/>
  <c r="J153"/>
  <c r="J152"/>
  <c r="J151"/>
  <c r="J147"/>
  <c r="J146"/>
  <c r="J145"/>
  <c r="J144"/>
  <c r="J143"/>
  <c r="J139"/>
  <c r="J138"/>
  <c r="J137"/>
  <c r="J136"/>
  <c r="J135"/>
  <c r="J131"/>
  <c r="J130"/>
  <c r="J129"/>
  <c r="J128"/>
  <c r="J127"/>
  <c r="J8"/>
  <c r="J9"/>
  <c r="J10"/>
  <c r="J11"/>
  <c r="J16"/>
  <c r="J17"/>
  <c r="J18"/>
  <c r="J19"/>
  <c r="J23"/>
  <c r="J24"/>
  <c r="J25"/>
  <c r="J26"/>
  <c r="J27"/>
  <c r="J31"/>
  <c r="J32"/>
  <c r="J33"/>
  <c r="J34"/>
  <c r="J35"/>
  <c r="J39"/>
  <c r="J40"/>
  <c r="J41"/>
  <c r="J42"/>
  <c r="J43"/>
  <c r="J47"/>
  <c r="J48"/>
  <c r="J49"/>
  <c r="J50"/>
  <c r="J51"/>
  <c r="J55"/>
  <c r="J56"/>
  <c r="J57"/>
  <c r="J58"/>
  <c r="J59"/>
  <c r="J63"/>
  <c r="J64"/>
  <c r="J65"/>
  <c r="J66"/>
  <c r="J67"/>
  <c r="J71"/>
  <c r="J72"/>
  <c r="J73"/>
  <c r="J74"/>
  <c r="J75"/>
  <c r="J79"/>
  <c r="J80"/>
  <c r="J81"/>
  <c r="J82"/>
  <c r="J83"/>
  <c r="J87"/>
  <c r="J88"/>
  <c r="J89"/>
  <c r="J90"/>
  <c r="J91"/>
  <c r="J95"/>
  <c r="J96"/>
  <c r="J97"/>
  <c r="J98"/>
  <c r="J99"/>
  <c r="J103"/>
  <c r="J104"/>
  <c r="J105"/>
  <c r="J106"/>
  <c r="J107"/>
  <c r="J111"/>
  <c r="J112"/>
  <c r="J113"/>
  <c r="J114"/>
  <c r="J115"/>
  <c r="J119"/>
  <c r="J120"/>
  <c r="J121"/>
  <c r="J122"/>
  <c r="J123"/>
  <c r="L6" l="1"/>
  <c r="L158"/>
  <c r="L142"/>
  <c r="L150"/>
  <c r="D21" i="26" s="1"/>
  <c r="L14" i="4"/>
  <c r="D20" i="26"/>
  <c r="L134" i="4"/>
  <c r="L126"/>
  <c r="D22" i="26"/>
  <c r="D18" l="1"/>
  <c r="D19"/>
  <c r="L118" i="4"/>
  <c r="L110"/>
  <c r="L102"/>
  <c r="L94"/>
  <c r="L86"/>
  <c r="L78"/>
  <c r="L70"/>
  <c r="B3" i="26"/>
  <c r="C3"/>
  <c r="B4"/>
  <c r="C4"/>
  <c r="B5"/>
  <c r="C5"/>
  <c r="B6"/>
  <c r="C6"/>
  <c r="B7"/>
  <c r="C7"/>
  <c r="B8"/>
  <c r="C8"/>
  <c r="B9"/>
  <c r="C9"/>
  <c r="B10"/>
  <c r="C10"/>
  <c r="L62" i="4"/>
  <c r="L54"/>
  <c r="L46"/>
  <c r="L38"/>
  <c r="L30"/>
  <c r="L22"/>
  <c r="D4" i="26"/>
  <c r="D3"/>
  <c r="D10" l="1"/>
  <c r="D17"/>
  <c r="D8"/>
  <c r="D15"/>
  <c r="D6"/>
  <c r="D13"/>
  <c r="D7"/>
  <c r="D14"/>
  <c r="D11"/>
  <c r="D5"/>
  <c r="D9"/>
  <c r="D12"/>
  <c r="D16"/>
  <c r="N126" i="4" l="1"/>
  <c r="N78"/>
  <c r="N94"/>
  <c r="N38"/>
  <c r="N134"/>
  <c r="N62"/>
  <c r="N110"/>
  <c r="N70"/>
  <c r="N150"/>
  <c r="N46"/>
  <c r="N14"/>
  <c r="N102"/>
  <c r="N54"/>
  <c r="N142"/>
  <c r="N30"/>
  <c r="N22"/>
  <c r="N158"/>
  <c r="N86"/>
  <c r="N118"/>
  <c r="N6"/>
  <c r="N134" i="27" l="1"/>
  <c r="N14"/>
  <c r="N86" l="1"/>
  <c r="N142"/>
  <c r="N62"/>
  <c r="N70"/>
  <c r="N118"/>
  <c r="N94"/>
  <c r="N102"/>
  <c r="N150"/>
  <c r="N46"/>
  <c r="N54"/>
  <c r="N38"/>
  <c r="N158"/>
  <c r="N110"/>
  <c r="N6"/>
  <c r="N22"/>
  <c r="N30"/>
  <c r="N78"/>
  <c r="N126"/>
  <c r="N46" i="31" l="1"/>
  <c r="N118"/>
  <c r="N110"/>
  <c r="N142" l="1"/>
  <c r="N70"/>
  <c r="N158"/>
  <c r="N134"/>
  <c r="N38"/>
  <c r="N30"/>
  <c r="N94"/>
  <c r="N102"/>
  <c r="N14"/>
  <c r="N78"/>
  <c r="N22"/>
  <c r="N6"/>
  <c r="N54"/>
  <c r="N150"/>
  <c r="N86"/>
  <c r="N126"/>
  <c r="N62"/>
  <c r="N158" i="33" l="1"/>
  <c r="N14"/>
  <c r="N6" l="1"/>
  <c r="N150"/>
  <c r="N102"/>
  <c r="N134"/>
  <c r="N22"/>
  <c r="N86"/>
  <c r="N46"/>
  <c r="N62"/>
  <c r="N78"/>
  <c r="N126"/>
  <c r="N110"/>
  <c r="N70"/>
  <c r="N94"/>
  <c r="N142"/>
  <c r="N118"/>
  <c r="N30"/>
  <c r="N38"/>
  <c r="N54"/>
  <c r="N102" i="29"/>
  <c r="N118"/>
  <c r="N142"/>
  <c r="N30"/>
  <c r="N126" l="1"/>
  <c r="N14"/>
  <c r="N46"/>
  <c r="N134"/>
  <c r="N86"/>
  <c r="N62"/>
  <c r="N22"/>
  <c r="N78"/>
  <c r="N150"/>
  <c r="N54"/>
  <c r="N6"/>
  <c r="N70"/>
  <c r="N110"/>
  <c r="N158"/>
  <c r="N38"/>
  <c r="N94"/>
</calcChain>
</file>

<file path=xl/sharedStrings.xml><?xml version="1.0" encoding="utf-8"?>
<sst xmlns="http://schemas.openxmlformats.org/spreadsheetml/2006/main" count="1441" uniqueCount="228">
  <si>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</si>
  <si>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</si>
  <si>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</si>
  <si>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</si>
  <si>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</si>
  <si>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</si>
  <si>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</si>
  <si>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</si>
  <si>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</si>
  <si>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</si>
  <si>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</si>
  <si>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 Versenybíróság elnöke:</t>
  </si>
  <si>
    <t>ATLÉTIKA DIÁKOLIMPIA®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</si>
  <si>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</si>
  <si>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</si>
  <si>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</si>
  <si>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</si>
  <si>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</si>
  <si>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</si>
  <si>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</si>
  <si>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</si>
  <si>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</si>
  <si>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</si>
  <si>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</si>
  <si>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. helyezés</t>
  </si>
  <si>
    <t xml:space="preserve">Az eredményeket még sorrendbe kell tenni! </t>
  </si>
  <si>
    <t>Időpont:</t>
  </si>
  <si>
    <t>Legjobb</t>
  </si>
  <si>
    <t>16.</t>
  </si>
  <si>
    <t>17.</t>
  </si>
  <si>
    <t>18.</t>
  </si>
  <si>
    <t>19.</t>
  </si>
  <si>
    <t>20.</t>
  </si>
  <si>
    <t xml:space="preserve">9. </t>
  </si>
  <si>
    <r>
      <t xml:space="preserve">Helyszín </t>
    </r>
    <r>
      <rPr>
        <b/>
        <sz val="10"/>
        <color rgb="FF0070C0"/>
        <rFont val="Arial Black"/>
        <family val="2"/>
        <charset val="238"/>
      </rPr>
      <t>(település, és versenyhelyszín)</t>
    </r>
    <r>
      <rPr>
        <b/>
        <sz val="14"/>
        <color rgb="FF0070C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</si>
  <si>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0070C0"/>
        <rFont val="Arial Black"/>
        <family val="2"/>
        <charset val="238"/>
      </rPr>
      <t>(szeles, v. napos idő, sérülésmentes, stb.)</t>
    </r>
    <r>
      <rPr>
        <b/>
        <sz val="14"/>
        <color rgb="FF0070C0"/>
        <rFont val="Arial Black"/>
        <family val="2"/>
        <charset val="238"/>
      </rPr>
      <t>:</t>
    </r>
  </si>
  <si>
    <t>Nem:</t>
  </si>
  <si>
    <t>Fiú</t>
  </si>
  <si>
    <t>Lány</t>
  </si>
  <si>
    <t>V-VI.</t>
  </si>
  <si>
    <t>Versenyszámok:</t>
  </si>
  <si>
    <t>Távolugrás</t>
  </si>
  <si>
    <t>Magasugrás</t>
  </si>
  <si>
    <t>Korcsoport</t>
  </si>
  <si>
    <t>Súlylökés (6 kg)</t>
  </si>
  <si>
    <t>Gerelyhajítás (600 gr)</t>
  </si>
  <si>
    <t>Súlylökés (4 kg)</t>
  </si>
  <si>
    <t>Gerelyhajítás (800 gr)</t>
  </si>
  <si>
    <t>Diszkoszvetés (1 kg)</t>
  </si>
  <si>
    <t>Diszkoszvetés (1,75 kg)</t>
  </si>
  <si>
    <t xml:space="preserve">Induló csapatok száma: </t>
  </si>
  <si>
    <r>
      <t xml:space="preserve">A táblázatba </t>
    </r>
    <r>
      <rPr>
        <b/>
        <i/>
        <sz val="10"/>
        <color rgb="FFFF0000"/>
        <rFont val="Arial CE"/>
        <charset val="238"/>
      </rPr>
      <t>nem lehet beleírni</t>
    </r>
    <r>
      <rPr>
        <b/>
        <i/>
        <sz val="10"/>
        <rFont val="Arial CE"/>
        <charset val="238"/>
      </rPr>
      <t xml:space="preserve">, mert hivatkozással hozza az adatokat az "eredmények" munkalapról. </t>
    </r>
  </si>
  <si>
    <t>2024/2025. TANÉVI</t>
  </si>
  <si>
    <t>(2005-2006-2007-2008-2009-ben/2010-ben születettek)</t>
  </si>
  <si>
    <r>
      <t>Például:</t>
    </r>
    <r>
      <rPr>
        <b/>
        <sz val="10"/>
        <rFont val="Arial CE"/>
        <charset val="238"/>
      </rPr>
      <t xml:space="preserve"> </t>
    </r>
  </si>
  <si>
    <t>Kezdőlap/Rendezés és szűrés</t>
  </si>
  <si>
    <t>Egyéni sorrend/Rendezés : Eredmény; sorrend: A legnagyobbtól a legkisebbig</t>
  </si>
  <si>
    <t>Jelölni a B2:D22 cellatartományt</t>
  </si>
  <si>
    <t>szül.év</t>
  </si>
  <si>
    <t xml:space="preserve"> </t>
  </si>
  <si>
    <t xml:space="preserve">TOLNA </t>
  </si>
  <si>
    <t>Szekszárd, Atlétika Centrum</t>
  </si>
  <si>
    <t>Petőfi Sándor Evangélikus Gimnázium</t>
  </si>
  <si>
    <t>Bonyhád</t>
  </si>
  <si>
    <t>Testnevelő: Hornok Enikő</t>
  </si>
  <si>
    <t>Testnevelő: Kovács Viktória</t>
  </si>
  <si>
    <t>Illyés Gyula Gimnázium</t>
  </si>
  <si>
    <t>Dombóvár</t>
  </si>
  <si>
    <t>Aranyi Marcell</t>
  </si>
  <si>
    <t>Fábián Gergely</t>
  </si>
  <si>
    <t>Gábor Zente</t>
  </si>
  <si>
    <t>Gréczy Balázs</t>
  </si>
  <si>
    <t>Lakatos-Lamm Bence</t>
  </si>
  <si>
    <t>Kiss Máté</t>
  </si>
  <si>
    <t>Tobler Péter</t>
  </si>
  <si>
    <t>Testnevelő: Varga László</t>
  </si>
  <si>
    <t>Szabó Zsombor</t>
  </si>
  <si>
    <t>Pencs Barnabás</t>
  </si>
  <si>
    <t>Győri Máté</t>
  </si>
  <si>
    <t>Beke Zétény</t>
  </si>
  <si>
    <t>Tamási</t>
  </si>
  <si>
    <t>Tamási Béri Balogh Ádám Gimnázium</t>
  </si>
  <si>
    <t>Testnevelő: Nagy László Elek</t>
  </si>
  <si>
    <t>Nős Botond</t>
  </si>
  <si>
    <t>Mácsik Balázs Bende</t>
  </si>
  <si>
    <t>Kohári Rafael</t>
  </si>
  <si>
    <t>Kern Erik</t>
  </si>
  <si>
    <t>Paks</t>
  </si>
  <si>
    <t>Paksi Vak Bottyán Gimnázium</t>
  </si>
  <si>
    <t>Mácsik Attila</t>
  </si>
  <si>
    <t>Vak Bottyán Gimnázium</t>
  </si>
  <si>
    <t>Testnevelő: Lakatos-Lamm Viktória</t>
  </si>
  <si>
    <t>Tóth Lili</t>
  </si>
  <si>
    <t>Szőke Hédi</t>
  </si>
  <si>
    <t>Nyers Ramóna</t>
  </si>
  <si>
    <t>Katyi Hédi</t>
  </si>
  <si>
    <t>Berekméry Zsanett</t>
  </si>
  <si>
    <t>Tolna Vm-i SZC Apáczai Csere J Technikum</t>
  </si>
  <si>
    <t>Kiss Kincső Luca</t>
  </si>
  <si>
    <t>Fónai Rebeka</t>
  </si>
  <si>
    <t>Gál Zsófia</t>
  </si>
  <si>
    <t>Böröcz Blanka</t>
  </si>
  <si>
    <t>Éva Nikolett</t>
  </si>
  <si>
    <t>Dombóvári Illyés Gyula Gimnázium</t>
  </si>
  <si>
    <t>Pálinkó Lili</t>
  </si>
  <si>
    <t>Ömböli Adél</t>
  </si>
  <si>
    <t>Máté Luca</t>
  </si>
  <si>
    <t>Bíró Dána</t>
  </si>
  <si>
    <t>Bonyhádi Petőfi S. Evangélikus Gimnázium</t>
  </si>
  <si>
    <t>Testnevelő: Hormok Enikő</t>
  </si>
  <si>
    <t>Schumacher Stefánia</t>
  </si>
  <si>
    <t>Gyöngyösi Lili</t>
  </si>
  <si>
    <t>Badacsonyi Gréta</t>
  </si>
  <si>
    <t>Gréczy Dániel</t>
  </si>
  <si>
    <t>Jónás Bence Sándor</t>
  </si>
  <si>
    <t>Szabó Gábor Máté</t>
  </si>
  <si>
    <t xml:space="preserve">Szekszárdi Garay János Gimnázium </t>
  </si>
  <si>
    <t>Szekszárd</t>
  </si>
  <si>
    <t>Fejős Márton</t>
  </si>
  <si>
    <t>Keller Levente</t>
  </si>
  <si>
    <t>Kocsis Martin</t>
  </si>
  <si>
    <t>Palkó Boldizsár</t>
  </si>
  <si>
    <t>Testnevelő: Huszárikné Böröcz Zsófia</t>
  </si>
  <si>
    <t>Benke Eszter</t>
  </si>
  <si>
    <t>Kiss Kata Ramóna</t>
  </si>
  <si>
    <t>Máté Ifeoma Mária</t>
  </si>
  <si>
    <t>Posta Gréta Bíborka</t>
  </si>
  <si>
    <t>Kaszó Borka Luca</t>
  </si>
  <si>
    <t>Andorka Kende</t>
  </si>
  <si>
    <t>Radnóti Gergely Attila</t>
  </si>
  <si>
    <t>Schein Dániel</t>
  </si>
  <si>
    <t>TVM SZC Ady Edre Technikum</t>
  </si>
  <si>
    <t>Nagy Gergő</t>
  </si>
  <si>
    <t>Kótai János</t>
  </si>
  <si>
    <t>Testnevelő: Huszár Krisztina</t>
  </si>
  <si>
    <t>Bogdán Márk</t>
  </si>
  <si>
    <t>Fábián Kristóf</t>
  </si>
  <si>
    <t>Vass László</t>
  </si>
  <si>
    <t>Vargyas László</t>
  </si>
  <si>
    <t>Hucker Olivér</t>
  </si>
  <si>
    <t>Andorka Zente</t>
  </si>
  <si>
    <t>Scheidler Botond</t>
  </si>
  <si>
    <t>Kiss Bendegúz</t>
  </si>
  <si>
    <t>Sánta Balázs</t>
  </si>
  <si>
    <t>Merk Bálint</t>
  </si>
  <si>
    <t>Péter Máté</t>
  </si>
  <si>
    <t>Orbán-Zaják Péter</t>
  </si>
  <si>
    <t>Tojzán Zádor</t>
  </si>
  <si>
    <t>Debreceni Martin</t>
  </si>
  <si>
    <t>Sáfrány Dominik Ferenc</t>
  </si>
  <si>
    <t>Csapó Szófia</t>
  </si>
  <si>
    <t>Tolnai Szent István Katolikus Gimnázium</t>
  </si>
  <si>
    <t>Tolna</t>
  </si>
  <si>
    <t xml:space="preserve">Tolnai Szent István Katolikus Gimnázium </t>
  </si>
  <si>
    <t>Rácz Kata</t>
  </si>
  <si>
    <t>Tóth Olívia</t>
  </si>
  <si>
    <t>Kiss Milla</t>
  </si>
  <si>
    <t>Mihovics Emese</t>
  </si>
  <si>
    <t>Kiss Petra</t>
  </si>
  <si>
    <t>Testnevelő: Herczig Gábor</t>
  </si>
  <si>
    <t>Takács Lilla</t>
  </si>
  <si>
    <t xml:space="preserve">TVM SZC Perczel Mór Technikum </t>
  </si>
  <si>
    <t>Testnevelő: Genzler János</t>
  </si>
  <si>
    <t>Antal Virág</t>
  </si>
  <si>
    <t>Csernik Nóra</t>
  </si>
  <si>
    <t>Nagy Alexandra</t>
  </si>
  <si>
    <t>Pókai Ágnes</t>
  </si>
  <si>
    <t xml:space="preserve">Radoczy Lotti </t>
  </si>
  <si>
    <t>Szekszárdi I.Béla Gimnázium</t>
  </si>
  <si>
    <t>Bosnyák Petra</t>
  </si>
  <si>
    <t>Kiss Teréz</t>
  </si>
  <si>
    <t>Benkő Beatrix Alexandra</t>
  </si>
  <si>
    <t>Molnár Míra</t>
  </si>
  <si>
    <t>Gorján Regina</t>
  </si>
  <si>
    <t>Testnevelő: Takács Mária Gabriella</t>
  </si>
  <si>
    <t>Taksonyi Péter</t>
  </si>
  <si>
    <t>Illés Szabolcs</t>
  </si>
  <si>
    <t>Nagy Ádám</t>
  </si>
  <si>
    <t>Bálint Tamás</t>
  </si>
  <si>
    <t>Szabó Bence János</t>
  </si>
  <si>
    <t>Testnevelő: Molnár Attila</t>
  </si>
  <si>
    <t>Vak Bottyán Általános Iskola és Gimnázium</t>
  </si>
  <si>
    <t>Simontornya</t>
  </si>
  <si>
    <t>Horváth Márton</t>
  </si>
  <si>
    <t>Strigencz Botond</t>
  </si>
  <si>
    <t>Sallai Roland</t>
  </si>
  <si>
    <t>Czirják Dávid</t>
  </si>
  <si>
    <t>Testnevelő: Horváth-Bősze Hajnalka</t>
  </si>
  <si>
    <t>Frank Bence</t>
  </si>
  <si>
    <t>Simon János</t>
  </si>
  <si>
    <t>Váli Máté</t>
  </si>
  <si>
    <t>TVM SZC Ady Edre Technikum   "B"</t>
  </si>
  <si>
    <t>Meksz Dávid</t>
  </si>
  <si>
    <t>Schiller Patrik</t>
  </si>
  <si>
    <t>László Tóbiás</t>
  </si>
  <si>
    <t>Nagy Nimród</t>
  </si>
  <si>
    <t>Ignácz Zoltán</t>
  </si>
  <si>
    <t>Vincellér Balázs</t>
  </si>
  <si>
    <t>Szabó Milán</t>
  </si>
  <si>
    <t>Hilbert József</t>
  </si>
  <si>
    <t>Palkó Hanna</t>
  </si>
  <si>
    <t>Gréczy Bálint</t>
  </si>
  <si>
    <t>Déli ASZC Csapó Dániel Mezőgazd. Technikum</t>
  </si>
  <si>
    <t>Zsiga Levente</t>
  </si>
  <si>
    <t>Grosch Péter</t>
  </si>
  <si>
    <t>Pajor Kristóf</t>
  </si>
  <si>
    <t>Baracskai Botond</t>
  </si>
  <si>
    <t>Kruller Norbert</t>
  </si>
  <si>
    <t>Testnevelő: Ruip László</t>
  </si>
  <si>
    <t>Roszkopf Léna</t>
  </si>
  <si>
    <t xml:space="preserve">Szabadi Adrienn </t>
  </si>
  <si>
    <t>Sztelenszky Eszter</t>
  </si>
  <si>
    <t>Testnevelő: Klem Zsolt</t>
  </si>
  <si>
    <t>Prantner Gábor</t>
  </si>
  <si>
    <t xml:space="preserve">Nagy Zalán </t>
  </si>
  <si>
    <t>Kozma Bence</t>
  </si>
  <si>
    <t xml:space="preserve">Faragó Zoltán </t>
  </si>
  <si>
    <t>Déli ASZC Csapó Dániel Mezőgazdasági Technikum</t>
  </si>
  <si>
    <t>Csiszer Nikolett</t>
  </si>
  <si>
    <t>Horog Betta</t>
  </si>
  <si>
    <t>Feil Réka</t>
  </si>
  <si>
    <t>Szűcs Panna</t>
  </si>
  <si>
    <t>Földesi Barbara</t>
  </si>
  <si>
    <t>Kiss Léna</t>
  </si>
  <si>
    <t>Juhász Tamara</t>
  </si>
  <si>
    <t>Nagypál Enikő</t>
  </si>
  <si>
    <t>Szabadi Adrienn</t>
  </si>
  <si>
    <t>Jónás Anna</t>
  </si>
</sst>
</file>

<file path=xl/styles.xml><?xml version="1.0" encoding="utf-8"?>
<styleSheet xmlns="http://schemas.openxmlformats.org/spreadsheetml/2006/main">
  <numFmts count="1">
    <numFmt numFmtId="164" formatCode="0.0000"/>
  </numFmts>
  <fonts count="44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indexed="53"/>
      <name val="Arial Black"/>
      <family val="2"/>
      <charset val="238"/>
    </font>
    <font>
      <sz val="8"/>
      <name val="Arial CE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i/>
      <sz val="14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 Black"/>
      <family val="2"/>
      <charset val="238"/>
    </font>
    <font>
      <i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b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6"/>
      <color theme="5" tint="-0.249977111117893"/>
      <name val="Arial"/>
      <family val="2"/>
      <charset val="238"/>
    </font>
    <font>
      <b/>
      <sz val="12"/>
      <color theme="5" tint="-0.249977111117893"/>
      <name val="Arial CE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color theme="5" tint="-0.499984740745262"/>
      <name val="Arial"/>
      <family val="2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b/>
      <i/>
      <sz val="10"/>
      <color rgb="FFFF0000"/>
      <name val="Arial CE"/>
      <charset val="238"/>
    </font>
    <font>
      <sz val="14"/>
      <color rgb="FFFF0000"/>
      <name val="Arial Black"/>
      <family val="2"/>
      <charset val="238"/>
    </font>
    <font>
      <b/>
      <sz val="20"/>
      <color rgb="FF0070C0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1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center"/>
    </xf>
    <xf numFmtId="164" fontId="12" fillId="0" borderId="0" xfId="0" applyNumberFormat="1" applyFont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left"/>
    </xf>
    <xf numFmtId="0" fontId="17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center"/>
    </xf>
    <xf numFmtId="164" fontId="24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center"/>
    </xf>
    <xf numFmtId="164" fontId="28" fillId="0" borderId="0" xfId="0" applyNumberFormat="1" applyFont="1"/>
    <xf numFmtId="0" fontId="23" fillId="0" borderId="0" xfId="0" applyFont="1"/>
    <xf numFmtId="0" fontId="28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/>
    <xf numFmtId="0" fontId="6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0" fillId="0" borderId="5" xfId="0" applyBorder="1"/>
    <xf numFmtId="0" fontId="8" fillId="0" borderId="5" xfId="0" applyFont="1" applyBorder="1"/>
    <xf numFmtId="0" fontId="38" fillId="0" borderId="0" xfId="0" applyFont="1" applyAlignment="1" applyProtection="1">
      <alignment horizontal="right" vertical="center" wrapText="1"/>
      <protection locked="0"/>
    </xf>
    <xf numFmtId="0" fontId="39" fillId="0" borderId="0" xfId="0" applyFont="1" applyAlignment="1">
      <alignment horizontal="right"/>
    </xf>
    <xf numFmtId="14" fontId="39" fillId="0" borderId="0" xfId="0" applyNumberFormat="1" applyFont="1" applyAlignment="1">
      <alignment horizontal="left"/>
    </xf>
    <xf numFmtId="0" fontId="35" fillId="0" borderId="5" xfId="0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0" fillId="0" borderId="0" xfId="0" applyFont="1"/>
    <xf numFmtId="0" fontId="31" fillId="4" borderId="0" xfId="0" applyFont="1" applyFill="1"/>
    <xf numFmtId="164" fontId="1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3" fillId="2" borderId="2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3" fillId="5" borderId="3" xfId="0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1" fillId="0" borderId="0" xfId="0" applyFont="1" applyAlignment="1">
      <alignment horizontal="center"/>
    </xf>
    <xf numFmtId="14" fontId="24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3" fillId="4" borderId="0" xfId="0" applyFont="1" applyFill="1" applyAlignment="1">
      <alignment horizontal="center"/>
    </xf>
    <xf numFmtId="0" fontId="31" fillId="4" borderId="0" xfId="0" applyFont="1" applyFill="1" applyAlignment="1">
      <alignment horizontal="right"/>
    </xf>
    <xf numFmtId="0" fontId="31" fillId="4" borderId="0" xfId="0" applyFont="1" applyFill="1" applyAlignment="1">
      <alignment horizontal="left"/>
    </xf>
    <xf numFmtId="0" fontId="30" fillId="0" borderId="0" xfId="0" applyFont="1" applyAlignment="1">
      <alignment horizontal="left" vertical="top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4" fontId="42" fillId="0" borderId="0" xfId="0" applyNumberFormat="1" applyFont="1" applyAlignment="1">
      <alignment horizontal="center"/>
    </xf>
    <xf numFmtId="0" fontId="33" fillId="2" borderId="6" xfId="0" applyFont="1" applyFill="1" applyBorder="1" applyAlignment="1" applyProtection="1">
      <alignment horizontal="center" vertical="center" wrapText="1"/>
      <protection locked="0"/>
    </xf>
    <xf numFmtId="0" fontId="33" fillId="2" borderId="7" xfId="0" applyFont="1" applyFill="1" applyBorder="1" applyAlignment="1" applyProtection="1">
      <alignment horizontal="center" vertical="center" wrapText="1"/>
      <protection locked="0"/>
    </xf>
    <xf numFmtId="0" fontId="33" fillId="2" borderId="8" xfId="0" applyFont="1" applyFill="1" applyBorder="1" applyAlignment="1" applyProtection="1">
      <alignment horizontal="center" vertical="center" wrapText="1"/>
      <protection locked="0"/>
    </xf>
    <xf numFmtId="0" fontId="33" fillId="2" borderId="9" xfId="0" applyFont="1" applyFill="1" applyBorder="1" applyAlignment="1" applyProtection="1">
      <alignment horizontal="center" vertical="center" wrapText="1"/>
      <protection locked="0"/>
    </xf>
    <xf numFmtId="0" fontId="36" fillId="3" borderId="0" xfId="0" applyFont="1" applyFill="1" applyAlignment="1" applyProtection="1">
      <alignment horizontal="center" vertical="center"/>
      <protection locked="0"/>
    </xf>
    <xf numFmtId="0" fontId="34" fillId="0" borderId="0" xfId="0" quotePrefix="1" applyFont="1" applyAlignment="1" applyProtection="1">
      <alignment horizontal="center" vertical="center"/>
      <protection locked="0"/>
    </xf>
    <xf numFmtId="0" fontId="35" fillId="0" borderId="5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130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6</xdr:row>
      <xdr:rowOff>114300</xdr:rowOff>
    </xdr:from>
    <xdr:to>
      <xdr:col>5</xdr:col>
      <xdr:colOff>551215</xdr:colOff>
      <xdr:row>12</xdr:row>
      <xdr:rowOff>131444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xmlns="" id="{E0430B2A-0969-4A18-9B56-573C57AC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14575" y="1733550"/>
          <a:ext cx="1530385" cy="172592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12</xdr:row>
      <xdr:rowOff>196874</xdr:rowOff>
    </xdr:from>
    <xdr:to>
      <xdr:col>9</xdr:col>
      <xdr:colOff>476250</xdr:colOff>
      <xdr:row>16</xdr:row>
      <xdr:rowOff>187953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xmlns="" id="{5AFC024E-AEB2-8A55-8886-E3B4AA44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1" y="3562374"/>
          <a:ext cx="5972174" cy="11340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7BC89757-6C4B-4734-BFBB-C2718F5D0082}"/>
            </a:ext>
          </a:extLst>
        </xdr:cNvPr>
        <xdr:cNvSpPr txBox="1"/>
      </xdr:nvSpPr>
      <xdr:spPr>
        <a:xfrm>
          <a:off x="10822305" y="84200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57C53374-C484-4803-93E7-83E53AFC2E2E}"/>
            </a:ext>
          </a:extLst>
        </xdr:cNvPr>
        <xdr:cNvSpPr txBox="1"/>
      </xdr:nvSpPr>
      <xdr:spPr>
        <a:xfrm>
          <a:off x="10822305" y="84200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BCA01E12-27B3-E705-15B0-93ED900BECD6}"/>
            </a:ext>
          </a:extLst>
        </xdr:cNvPr>
        <xdr:cNvSpPr txBox="1"/>
      </xdr:nvSpPr>
      <xdr:spPr>
        <a:xfrm>
          <a:off x="11430000" y="127634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EF98D58F-3D9F-4B81-BDBB-7CB5EAD2B408}"/>
            </a:ext>
          </a:extLst>
        </xdr:cNvPr>
        <xdr:cNvSpPr txBox="1"/>
      </xdr:nvSpPr>
      <xdr:spPr>
        <a:xfrm>
          <a:off x="10822305" y="84200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9774C740-9E44-41FF-9C4A-1083B2CD2B39}"/>
            </a:ext>
          </a:extLst>
        </xdr:cNvPr>
        <xdr:cNvSpPr txBox="1"/>
      </xdr:nvSpPr>
      <xdr:spPr>
        <a:xfrm>
          <a:off x="10822305" y="84200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7F1FDDC4-A7C9-4025-A454-5D38BA223EB3}"/>
            </a:ext>
          </a:extLst>
        </xdr:cNvPr>
        <xdr:cNvSpPr txBox="1"/>
      </xdr:nvSpPr>
      <xdr:spPr>
        <a:xfrm>
          <a:off x="10822305" y="84200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AC786291-1DAD-43E0-9C30-3AC5E0BDAA0A}"/>
            </a:ext>
          </a:extLst>
        </xdr:cNvPr>
        <xdr:cNvSpPr txBox="1"/>
      </xdr:nvSpPr>
      <xdr:spPr>
        <a:xfrm>
          <a:off x="10822305" y="84200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DD52FB68-92CC-4E8E-8F77-9E00F1528284}"/>
            </a:ext>
          </a:extLst>
        </xdr:cNvPr>
        <xdr:cNvSpPr txBox="1"/>
      </xdr:nvSpPr>
      <xdr:spPr>
        <a:xfrm>
          <a:off x="10822305" y="84200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ACCF1928-0CB7-444B-9C1D-2A7F0B777944}"/>
            </a:ext>
          </a:extLst>
        </xdr:cNvPr>
        <xdr:cNvSpPr txBox="1"/>
      </xdr:nvSpPr>
      <xdr:spPr>
        <a:xfrm>
          <a:off x="10822305" y="84200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200025</xdr:colOff>
      <xdr:row>4</xdr:row>
      <xdr:rowOff>171449</xdr:rowOff>
    </xdr:from>
    <xdr:ext cx="4286250" cy="231457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C7DB4F07-7061-4EFA-BB05-2DD22F5C045C}"/>
            </a:ext>
          </a:extLst>
        </xdr:cNvPr>
        <xdr:cNvSpPr txBox="1"/>
      </xdr:nvSpPr>
      <xdr:spPr>
        <a:xfrm>
          <a:off x="10822305" y="842009"/>
          <a:ext cx="4286250" cy="231457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Eredmények</a:t>
          </a:r>
          <a:r>
            <a:rPr lang="hu-HU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rögzítése (két lehetőség):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1. Sorozatok eredményeinek rögzítése D-I oszlopok celláiba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(ekkor a   J oszlopba automatikusan hozza versenyző legjobb eredményét);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="1" i="1" baseline="0">
              <a:latin typeface="Arial" panose="020B0604020202020204" pitchFamily="34" charset="0"/>
              <a:cs typeface="Arial" panose="020B0604020202020204" pitchFamily="34" charset="0"/>
            </a:rPr>
            <a:t>2. Csak a legjobb eredmény rögzítése pl. a D oszlopba </a:t>
          </a:r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(ez az eredmény automatikusan kerül a J oszlopba).</a:t>
          </a: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200" baseline="0">
              <a:latin typeface="Arial" panose="020B0604020202020204" pitchFamily="34" charset="0"/>
              <a:cs typeface="Arial" panose="020B0604020202020204" pitchFamily="34" charset="0"/>
            </a:rPr>
            <a:t>Az L és az N oszlopokba nem lehet írni, mert védett. </a:t>
          </a:r>
          <a:endParaRPr lang="hu-HU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md5fguzp\Atl&#220;CsB_56kcs_F_magas_202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md5fguzp\Atl&#220;CsB_56kcs_F_diszkosz_2024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md5fguzp\Atl&#220;CsB_56kcs_F_gerely_2024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md5fguzp\Atl&#220;CsB_56kcs_F_s&#250;ly_2024_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md5fguzp\Atl&#220;CsB_56kcs_L_t&#225;vol_2024_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md5fguzp\Atl&#220;CsB_56kcs_L_magas_2024_20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md5fguzp\Atl&#220;CsB_56kcs_L_diszkosz_2024_20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md5fguzp\Atl&#220;CsB_56kcs_L_gerely_2024_20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eM%20Client%20temporary%20files\md5fguzp\Atl&#220;CsB_56kcs_L_s&#250;ly_2024_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edlap"/>
    </sheetNames>
    <sheetDataSet>
      <sheetData sheetId="0">
        <row r="22">
          <cell r="A22" t="str">
            <v>Szekszárd, Atlétika Centrum</v>
          </cell>
        </row>
        <row r="25">
          <cell r="A25">
            <v>45553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CCCC"/>
  </sheetPr>
  <dimension ref="A2:J37"/>
  <sheetViews>
    <sheetView tabSelected="1" zoomScaleNormal="100" workbookViewId="0">
      <selection activeCell="A25" sqref="A25:I25"/>
    </sheetView>
  </sheetViews>
  <sheetFormatPr defaultColWidth="9.140625" defaultRowHeight="15"/>
  <cols>
    <col min="1" max="1" width="9.140625" style="16"/>
    <col min="2" max="2" width="9.140625" style="5"/>
    <col min="3" max="3" width="12.7109375" style="12" bestFit="1" customWidth="1"/>
    <col min="4" max="4" width="9.140625" style="13"/>
    <col min="5" max="5" width="9.140625" style="14"/>
    <col min="6" max="6" width="9.140625" style="15"/>
    <col min="7" max="16384" width="9.140625" style="5"/>
  </cols>
  <sheetData>
    <row r="2" spans="1:10" ht="24.75">
      <c r="A2" s="52"/>
      <c r="B2" s="83" t="s">
        <v>52</v>
      </c>
      <c r="C2" s="83"/>
      <c r="D2" s="83"/>
      <c r="E2" s="83"/>
      <c r="F2" s="83"/>
      <c r="G2" s="83"/>
      <c r="H2" s="83"/>
      <c r="I2" s="83"/>
      <c r="J2" s="53"/>
    </row>
    <row r="3" spans="1:10" ht="24.75">
      <c r="A3" s="83" t="s">
        <v>12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ht="24.75">
      <c r="A4" s="83" t="s">
        <v>8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24.75">
      <c r="A5" s="72"/>
      <c r="B5" s="72"/>
      <c r="C5" s="87" t="str">
        <f>'56 kcs F távol'!C1:D1</f>
        <v>V-VI.</v>
      </c>
      <c r="D5" s="87"/>
      <c r="E5" s="88" t="s">
        <v>43</v>
      </c>
      <c r="F5" s="88"/>
      <c r="G5" s="88"/>
      <c r="H5" s="88"/>
      <c r="I5" s="88"/>
      <c r="J5" s="88"/>
    </row>
    <row r="6" spans="1:10" ht="31.5">
      <c r="A6" s="86" t="str">
        <f>'56 kcs F távol'!A1:B1</f>
        <v>Fiú</v>
      </c>
      <c r="B6" s="86"/>
      <c r="C6" s="86"/>
      <c r="D6" s="86"/>
      <c r="E6" s="86"/>
      <c r="F6" s="86"/>
      <c r="G6" s="86"/>
      <c r="H6" s="86"/>
      <c r="I6" s="86"/>
      <c r="J6" s="86"/>
    </row>
    <row r="7" spans="1:10" ht="22.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22.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22.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22.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22.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22.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22.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22.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22.5">
      <c r="A15" s="7"/>
      <c r="B15" s="4"/>
      <c r="C15" s="8"/>
      <c r="D15" s="9"/>
      <c r="E15" s="10"/>
      <c r="F15" s="11"/>
      <c r="G15" s="4"/>
      <c r="H15" s="4"/>
      <c r="I15" s="4"/>
      <c r="J15" s="4"/>
    </row>
    <row r="16" spans="1:10" ht="22.5">
      <c r="A16" s="7"/>
      <c r="B16" s="4"/>
      <c r="C16" s="8"/>
      <c r="D16" s="9"/>
      <c r="E16" s="10"/>
      <c r="F16" s="11"/>
      <c r="G16" s="4"/>
      <c r="H16" s="4"/>
      <c r="I16" s="4"/>
      <c r="J16" s="4"/>
    </row>
    <row r="17" spans="1:10" ht="22.5">
      <c r="A17" s="7"/>
      <c r="B17" s="4"/>
      <c r="C17" s="8"/>
      <c r="D17" s="9"/>
      <c r="E17" s="10"/>
      <c r="F17" s="11"/>
      <c r="G17" s="4"/>
      <c r="H17" s="4"/>
      <c r="I17" s="4"/>
      <c r="J17" s="4"/>
    </row>
    <row r="18" spans="1:10" ht="24.75">
      <c r="A18" s="7"/>
      <c r="B18" s="90" t="s">
        <v>60</v>
      </c>
      <c r="C18" s="90"/>
      <c r="D18" s="90"/>
      <c r="E18" s="90"/>
      <c r="F18" s="90"/>
      <c r="G18" s="90"/>
      <c r="H18" s="90"/>
      <c r="I18" s="90"/>
      <c r="J18" s="4"/>
    </row>
    <row r="19" spans="1:10" ht="22.5">
      <c r="A19" s="40"/>
      <c r="B19" s="91" t="s">
        <v>9</v>
      </c>
      <c r="C19" s="91"/>
      <c r="D19" s="91"/>
      <c r="E19" s="91"/>
      <c r="F19" s="91"/>
      <c r="G19" s="91"/>
      <c r="H19" s="91"/>
      <c r="I19" s="91"/>
      <c r="J19" s="4"/>
    </row>
    <row r="20" spans="1:10" ht="22.5">
      <c r="A20" s="40"/>
      <c r="B20" s="39"/>
      <c r="C20" s="41"/>
      <c r="D20" s="42"/>
      <c r="E20" s="43"/>
      <c r="F20" s="44"/>
      <c r="G20" s="39"/>
      <c r="H20" s="39"/>
      <c r="I20" s="39"/>
      <c r="J20" s="4"/>
    </row>
    <row r="21" spans="1:10" ht="22.5">
      <c r="A21" s="92" t="s">
        <v>34</v>
      </c>
      <c r="B21" s="92"/>
      <c r="C21" s="92"/>
      <c r="D21" s="92"/>
      <c r="E21" s="92"/>
      <c r="F21" s="92"/>
      <c r="G21" s="92"/>
      <c r="H21" s="39"/>
      <c r="I21" s="39"/>
      <c r="J21" s="4"/>
    </row>
    <row r="22" spans="1:10" s="17" customFormat="1" ht="22.5">
      <c r="A22" s="85" t="s">
        <v>61</v>
      </c>
      <c r="B22" s="85"/>
      <c r="C22" s="85"/>
      <c r="D22" s="85"/>
      <c r="E22" s="85"/>
      <c r="F22" s="85"/>
      <c r="G22" s="85"/>
      <c r="H22" s="85"/>
      <c r="I22" s="85"/>
      <c r="J22" s="4"/>
    </row>
    <row r="23" spans="1:10" s="17" customFormat="1" ht="22.5">
      <c r="A23" s="40"/>
      <c r="B23" s="45"/>
      <c r="C23" s="46"/>
      <c r="D23" s="47"/>
      <c r="E23" s="48"/>
      <c r="F23" s="49"/>
      <c r="G23" s="84"/>
      <c r="H23" s="84"/>
      <c r="I23" s="45"/>
      <c r="J23" s="5"/>
    </row>
    <row r="24" spans="1:10" s="17" customFormat="1" ht="22.5">
      <c r="A24" s="50" t="s">
        <v>26</v>
      </c>
      <c r="B24" s="50"/>
      <c r="C24" s="50"/>
      <c r="D24" s="50"/>
      <c r="E24" s="50"/>
      <c r="F24" s="50"/>
      <c r="G24" s="50"/>
      <c r="H24" s="50"/>
      <c r="I24" s="39"/>
      <c r="J24" s="4"/>
    </row>
    <row r="25" spans="1:10" s="17" customFormat="1" ht="22.5">
      <c r="A25" s="93">
        <v>45553</v>
      </c>
      <c r="B25" s="85"/>
      <c r="C25" s="85"/>
      <c r="D25" s="85"/>
      <c r="E25" s="85"/>
      <c r="F25" s="85"/>
      <c r="G25" s="85"/>
      <c r="H25" s="85"/>
      <c r="I25" s="85"/>
      <c r="J25" s="4"/>
    </row>
    <row r="26" spans="1:10">
      <c r="A26" s="51"/>
      <c r="B26" s="45"/>
      <c r="C26" s="46"/>
      <c r="D26" s="47"/>
      <c r="E26" s="48"/>
      <c r="F26" s="49"/>
      <c r="G26" s="45"/>
      <c r="H26" s="45"/>
      <c r="I26" s="45"/>
    </row>
    <row r="27" spans="1:10" s="4" customFormat="1" ht="22.5">
      <c r="A27" s="92" t="s">
        <v>11</v>
      </c>
      <c r="B27" s="92"/>
      <c r="C27" s="92"/>
      <c r="D27" s="92"/>
      <c r="E27" s="92"/>
      <c r="F27" s="92"/>
      <c r="G27" s="92"/>
      <c r="H27" s="92"/>
      <c r="I27" s="39"/>
    </row>
    <row r="28" spans="1:10" ht="22.5">
      <c r="A28" s="40"/>
      <c r="B28" s="39"/>
      <c r="C28" s="41"/>
      <c r="D28" s="42"/>
      <c r="E28" s="43"/>
      <c r="F28" s="44"/>
      <c r="G28" s="39"/>
      <c r="H28" s="39"/>
      <c r="I28" s="39"/>
      <c r="J28" s="4"/>
    </row>
    <row r="29" spans="1:10">
      <c r="A29" s="51"/>
      <c r="B29" s="45"/>
      <c r="C29" s="46"/>
      <c r="D29" s="47"/>
      <c r="E29" s="48"/>
      <c r="F29" s="49"/>
      <c r="G29" s="45"/>
      <c r="H29" s="45"/>
      <c r="I29" s="45"/>
    </row>
    <row r="30" spans="1:10" s="4" customFormat="1" ht="22.5">
      <c r="A30" s="50" t="s">
        <v>35</v>
      </c>
      <c r="B30" s="50"/>
      <c r="C30" s="50"/>
      <c r="D30" s="50"/>
      <c r="E30" s="50"/>
      <c r="F30" s="50"/>
      <c r="G30" s="50"/>
      <c r="H30" s="50"/>
      <c r="I30" s="39"/>
    </row>
    <row r="31" spans="1:10" ht="22.5">
      <c r="A31" s="89"/>
      <c r="B31" s="89"/>
      <c r="C31" s="89"/>
      <c r="D31" s="89"/>
      <c r="E31" s="89"/>
      <c r="F31" s="89"/>
      <c r="G31" s="89"/>
      <c r="H31" s="89"/>
      <c r="I31" s="89"/>
      <c r="J31" s="4"/>
    </row>
    <row r="32" spans="1:10" ht="15" customHeight="1">
      <c r="A32" s="89"/>
      <c r="B32" s="89"/>
      <c r="C32" s="89"/>
      <c r="D32" s="89"/>
      <c r="E32" s="89"/>
      <c r="F32" s="89"/>
      <c r="G32" s="89"/>
      <c r="H32" s="89"/>
      <c r="I32" s="89"/>
    </row>
    <row r="33" spans="1:9" ht="15" customHeight="1">
      <c r="A33" s="89"/>
      <c r="B33" s="89"/>
      <c r="C33" s="89"/>
      <c r="D33" s="89"/>
      <c r="E33" s="89"/>
      <c r="F33" s="89"/>
      <c r="G33" s="89"/>
      <c r="H33" s="89"/>
      <c r="I33" s="89"/>
    </row>
    <row r="34" spans="1:9" ht="15" customHeight="1">
      <c r="A34" s="89"/>
      <c r="B34" s="89"/>
      <c r="C34" s="89"/>
      <c r="D34" s="89"/>
      <c r="E34" s="89"/>
      <c r="F34" s="89"/>
      <c r="G34" s="89"/>
      <c r="H34" s="89"/>
      <c r="I34" s="89"/>
    </row>
    <row r="35" spans="1:9" ht="15" customHeight="1">
      <c r="A35" s="89"/>
      <c r="B35" s="89"/>
      <c r="C35" s="89"/>
      <c r="D35" s="89"/>
      <c r="E35" s="89"/>
      <c r="F35" s="89"/>
      <c r="G35" s="89"/>
      <c r="H35" s="89"/>
      <c r="I35" s="89"/>
    </row>
    <row r="36" spans="1:9" ht="15" customHeight="1">
      <c r="A36" s="89"/>
      <c r="B36" s="89"/>
      <c r="C36" s="89"/>
      <c r="D36" s="89"/>
      <c r="E36" s="89"/>
      <c r="F36" s="89"/>
      <c r="G36" s="89"/>
      <c r="H36" s="89"/>
      <c r="I36" s="89"/>
    </row>
    <row r="37" spans="1:9" ht="15" customHeight="1">
      <c r="A37" s="89"/>
      <c r="B37" s="89"/>
      <c r="C37" s="89"/>
      <c r="D37" s="89"/>
      <c r="E37" s="89"/>
      <c r="F37" s="89"/>
      <c r="G37" s="89"/>
      <c r="H37" s="89"/>
      <c r="I37" s="89"/>
    </row>
  </sheetData>
  <mergeCells count="14">
    <mergeCell ref="A31:I37"/>
    <mergeCell ref="B18:I18"/>
    <mergeCell ref="B19:I19"/>
    <mergeCell ref="A21:G21"/>
    <mergeCell ref="A27:H27"/>
    <mergeCell ref="A25:I25"/>
    <mergeCell ref="B2:I2"/>
    <mergeCell ref="A4:J4"/>
    <mergeCell ref="A3:J3"/>
    <mergeCell ref="G23:H23"/>
    <mergeCell ref="A22:I22"/>
    <mergeCell ref="A6:J6"/>
    <mergeCell ref="C5:D5"/>
    <mergeCell ref="E5:J5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70C0"/>
  </sheetPr>
  <dimension ref="A1:S248"/>
  <sheetViews>
    <sheetView showWhiteSpace="0" zoomScaleNormal="100" zoomScalePageLayoutView="85" workbookViewId="0">
      <selection activeCell="Q42" sqref="Q42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37</v>
      </c>
      <c r="B1" s="99"/>
      <c r="C1" s="99" t="s">
        <v>39</v>
      </c>
      <c r="D1" s="99"/>
      <c r="E1" s="99" t="s">
        <v>44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26.25" thickBot="1">
      <c r="A6" s="33" t="s">
        <v>0</v>
      </c>
      <c r="B6" s="57" t="s">
        <v>81</v>
      </c>
      <c r="C6" s="18" t="s">
        <v>80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10.452499999999999</v>
      </c>
      <c r="M6" s="74"/>
      <c r="N6" s="75">
        <f>RANK(L6,'F S_sorrend'!$D$3:$D$22)</f>
        <v>2</v>
      </c>
      <c r="O6" s="80" t="s">
        <v>24</v>
      </c>
    </row>
    <row r="7" spans="1:15" ht="15">
      <c r="B7" s="55" t="s">
        <v>79</v>
      </c>
      <c r="C7" s="81">
        <v>2007</v>
      </c>
      <c r="D7" s="35">
        <v>13.78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13.78</v>
      </c>
      <c r="L7" s="76"/>
      <c r="M7" s="74"/>
      <c r="N7" s="77"/>
    </row>
    <row r="8" spans="1:15" ht="15">
      <c r="B8" s="55" t="s">
        <v>78</v>
      </c>
      <c r="C8" s="81">
        <v>2007</v>
      </c>
      <c r="D8" s="35">
        <v>8.4499999999999993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8.4499999999999993</v>
      </c>
      <c r="L8" s="76"/>
      <c r="M8" s="74"/>
      <c r="N8" s="77"/>
    </row>
    <row r="9" spans="1:15" ht="15">
      <c r="B9" s="55" t="s">
        <v>77</v>
      </c>
      <c r="C9" s="81">
        <v>2005</v>
      </c>
      <c r="D9" s="35">
        <v>11.01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11.01</v>
      </c>
      <c r="L9" s="76"/>
      <c r="M9" s="74"/>
      <c r="N9" s="77"/>
    </row>
    <row r="10" spans="1:15" ht="15">
      <c r="B10" s="55" t="s">
        <v>76</v>
      </c>
      <c r="C10" s="81">
        <v>2005</v>
      </c>
      <c r="D10" s="35">
        <v>8.57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8.57</v>
      </c>
      <c r="L10" s="76"/>
      <c r="M10" s="74"/>
      <c r="N10" s="77"/>
      <c r="O10" s="20" t="s">
        <v>59</v>
      </c>
    </row>
    <row r="11" spans="1:15" ht="15">
      <c r="C11" s="81"/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0</v>
      </c>
      <c r="L11" s="76"/>
      <c r="M11" s="74"/>
      <c r="N11" s="77"/>
    </row>
    <row r="12" spans="1:15" ht="15">
      <c r="B12" s="58" t="s">
        <v>75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26.25" thickBot="1">
      <c r="A14" s="33" t="s">
        <v>1</v>
      </c>
      <c r="B14" s="57" t="s">
        <v>62</v>
      </c>
      <c r="C14" s="18" t="s">
        <v>63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10.265000000000002</v>
      </c>
      <c r="M14" s="74"/>
      <c r="N14" s="75">
        <f>RANK(L14,'F S_sorrend'!$D$3:$D$22)</f>
        <v>4</v>
      </c>
      <c r="O14" s="80" t="s">
        <v>24</v>
      </c>
    </row>
    <row r="15" spans="1:15" ht="15">
      <c r="B15" s="59" t="s">
        <v>114</v>
      </c>
      <c r="C15" s="82">
        <v>2006</v>
      </c>
      <c r="D15" s="35">
        <v>8.51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8.51</v>
      </c>
      <c r="L15" s="76"/>
      <c r="M15" s="74"/>
      <c r="N15" s="77"/>
    </row>
    <row r="16" spans="1:15" ht="15">
      <c r="B16" s="59" t="s">
        <v>113</v>
      </c>
      <c r="C16" s="82">
        <v>2009</v>
      </c>
      <c r="D16" s="35">
        <v>9.8000000000000007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9.8000000000000007</v>
      </c>
      <c r="L16" s="76"/>
      <c r="M16" s="74"/>
      <c r="N16" s="77"/>
    </row>
    <row r="17" spans="1:19" ht="15">
      <c r="B17" s="59" t="s">
        <v>201</v>
      </c>
      <c r="C17" s="82">
        <v>2009</v>
      </c>
      <c r="D17" s="35">
        <v>11.31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11.31</v>
      </c>
      <c r="L17" s="76"/>
      <c r="M17" s="74"/>
      <c r="N17" s="77"/>
    </row>
    <row r="18" spans="1:19" ht="15">
      <c r="B18" s="59" t="s">
        <v>71</v>
      </c>
      <c r="C18" s="82">
        <v>2007</v>
      </c>
      <c r="D18" s="35">
        <v>9.8800000000000008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9.8800000000000008</v>
      </c>
      <c r="L18" s="76"/>
      <c r="M18" s="74"/>
      <c r="N18" s="77"/>
    </row>
    <row r="19" spans="1:19" ht="15">
      <c r="B19" s="59" t="s">
        <v>128</v>
      </c>
      <c r="C19" s="82">
        <v>2006</v>
      </c>
      <c r="D19" s="35">
        <v>10.07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10.07</v>
      </c>
      <c r="L19" s="76"/>
      <c r="M19" s="74"/>
      <c r="N19" s="77"/>
    </row>
    <row r="20" spans="1:19" ht="15">
      <c r="B20" s="58" t="s">
        <v>64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26.25" thickBot="1">
      <c r="A22" s="33" t="s">
        <v>2</v>
      </c>
      <c r="B22" s="60" t="s">
        <v>116</v>
      </c>
      <c r="C22" s="18" t="s">
        <v>117</v>
      </c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10.664999999999999</v>
      </c>
      <c r="M22" s="74"/>
      <c r="N22" s="75">
        <f>RANK(L22,'F S_sorrend'!$D$3:$D$22)</f>
        <v>1</v>
      </c>
      <c r="O22" s="80" t="s">
        <v>24</v>
      </c>
    </row>
    <row r="23" spans="1:19" ht="15">
      <c r="B23" s="55" t="s">
        <v>118</v>
      </c>
      <c r="C23" s="19">
        <v>2009</v>
      </c>
      <c r="D23" s="35">
        <v>9.98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9.98</v>
      </c>
      <c r="L23" s="76"/>
      <c r="M23" s="74"/>
      <c r="N23" s="77"/>
    </row>
    <row r="24" spans="1:19" ht="15">
      <c r="B24" s="55" t="s">
        <v>119</v>
      </c>
      <c r="C24" s="19">
        <v>2008</v>
      </c>
      <c r="D24" s="35">
        <v>11.31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11.31</v>
      </c>
      <c r="L24" s="76"/>
      <c r="M24" s="74"/>
      <c r="N24" s="77"/>
    </row>
    <row r="25" spans="1:19" ht="15">
      <c r="B25" s="55" t="s">
        <v>129</v>
      </c>
      <c r="C25" s="19">
        <v>2008</v>
      </c>
      <c r="D25" s="35">
        <v>10.79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10.79</v>
      </c>
      <c r="L25" s="76"/>
      <c r="M25" s="74"/>
      <c r="N25" s="77"/>
    </row>
    <row r="26" spans="1:19" ht="15">
      <c r="B26" s="55" t="s">
        <v>121</v>
      </c>
      <c r="C26" s="19">
        <v>2008</v>
      </c>
      <c r="D26" s="35">
        <v>10.58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10.58</v>
      </c>
      <c r="L26" s="76"/>
      <c r="M26" s="74"/>
      <c r="N26" s="77"/>
    </row>
    <row r="27" spans="1:19" ht="15">
      <c r="B27" s="55" t="s">
        <v>130</v>
      </c>
      <c r="C27" s="19">
        <v>2008</v>
      </c>
      <c r="D27" s="35">
        <v>7.72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7.72</v>
      </c>
      <c r="L27" s="76"/>
      <c r="M27" s="74"/>
      <c r="N27" s="77"/>
    </row>
    <row r="28" spans="1:19" ht="25.5">
      <c r="B28" s="58" t="s">
        <v>122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15.75" thickBot="1">
      <c r="A30" s="33" t="s">
        <v>3</v>
      </c>
      <c r="B30" s="60" t="s">
        <v>131</v>
      </c>
      <c r="C30" s="18" t="s">
        <v>117</v>
      </c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9.1399999999999988</v>
      </c>
      <c r="M30" s="74"/>
      <c r="N30" s="75">
        <f>RANK(L30,'F S_sorrend'!$D$3:$D$22)</f>
        <v>6</v>
      </c>
      <c r="O30" s="80" t="s">
        <v>24</v>
      </c>
      <c r="S30" s="36"/>
    </row>
    <row r="31" spans="1:19" ht="15">
      <c r="B31" s="55" t="s">
        <v>135</v>
      </c>
      <c r="C31" s="19">
        <v>2006</v>
      </c>
      <c r="D31" s="35">
        <v>7.22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7.22</v>
      </c>
      <c r="L31" s="76"/>
      <c r="M31" s="74"/>
      <c r="N31" s="77"/>
    </row>
    <row r="32" spans="1:19" ht="15">
      <c r="B32" s="55" t="s">
        <v>138</v>
      </c>
      <c r="C32" s="19">
        <v>2006</v>
      </c>
      <c r="D32" s="35">
        <v>8.3000000000000007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8.3000000000000007</v>
      </c>
      <c r="L32" s="76"/>
      <c r="M32" s="74"/>
      <c r="N32" s="77"/>
    </row>
    <row r="33" spans="1:15" ht="15">
      <c r="B33" s="55" t="s">
        <v>136</v>
      </c>
      <c r="C33" s="19">
        <v>2005</v>
      </c>
      <c r="D33" s="35">
        <v>11.78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11.78</v>
      </c>
      <c r="L33" s="76"/>
      <c r="M33" s="74"/>
      <c r="N33" s="77"/>
    </row>
    <row r="34" spans="1:15" ht="15">
      <c r="B34" s="55" t="s">
        <v>133</v>
      </c>
      <c r="C34" s="19">
        <v>2007</v>
      </c>
      <c r="D34" s="35">
        <v>9.26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9.26</v>
      </c>
      <c r="L34" s="76"/>
      <c r="M34" s="74"/>
      <c r="N34" s="77"/>
    </row>
    <row r="35" spans="1:15" ht="15">
      <c r="B35" s="55" t="s">
        <v>137</v>
      </c>
      <c r="C35" s="19">
        <v>2006</v>
      </c>
      <c r="D35" s="35">
        <v>7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7</v>
      </c>
      <c r="L35" s="76"/>
      <c r="M35" s="74"/>
      <c r="N35" s="77"/>
    </row>
    <row r="36" spans="1:15" ht="15">
      <c r="B36" s="58" t="s">
        <v>134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15.75" thickBot="1">
      <c r="A38" s="33" t="s">
        <v>4</v>
      </c>
      <c r="B38" s="60"/>
      <c r="C38" s="18"/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0</v>
      </c>
      <c r="M38" s="74"/>
      <c r="N38" s="75">
        <f>RANK(L38,'F S_sorrend'!$D$3:$D$22)</f>
        <v>7</v>
      </c>
      <c r="O38" s="80" t="s">
        <v>24</v>
      </c>
    </row>
    <row r="39" spans="1:15" ht="15"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0</v>
      </c>
      <c r="L39" s="76"/>
      <c r="M39" s="74"/>
      <c r="N39" s="77"/>
    </row>
    <row r="40" spans="1:15" ht="15"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0</v>
      </c>
      <c r="L40" s="76"/>
      <c r="M40" s="74"/>
      <c r="N40" s="77"/>
    </row>
    <row r="41" spans="1:15" ht="15"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0</v>
      </c>
      <c r="L41" s="76"/>
      <c r="M41" s="74"/>
      <c r="N41" s="77"/>
    </row>
    <row r="42" spans="1:15" ht="15"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0</v>
      </c>
      <c r="L42" s="76"/>
      <c r="M42" s="74"/>
      <c r="N42" s="77"/>
    </row>
    <row r="43" spans="1:15" ht="15"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0</v>
      </c>
      <c r="L43" s="76"/>
      <c r="M43" s="74"/>
      <c r="N43" s="77"/>
    </row>
    <row r="44" spans="1:15" ht="15">
      <c r="B44" s="58"/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 t="s">
        <v>168</v>
      </c>
      <c r="C46" s="18" t="s">
        <v>117</v>
      </c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9.3650000000000002</v>
      </c>
      <c r="M46" s="74"/>
      <c r="N46" s="75">
        <f>RANK(L46,'F S_sorrend'!$D$3:$D$22)</f>
        <v>5</v>
      </c>
      <c r="O46" s="80" t="s">
        <v>24</v>
      </c>
    </row>
    <row r="47" spans="1:15" ht="15">
      <c r="B47" s="55" t="s">
        <v>188</v>
      </c>
      <c r="C47" s="19">
        <v>2007</v>
      </c>
      <c r="D47" s="35">
        <v>10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10</v>
      </c>
      <c r="L47" s="76"/>
      <c r="M47" s="74"/>
      <c r="N47" s="77"/>
    </row>
    <row r="48" spans="1:15" ht="15">
      <c r="B48" s="55" t="s">
        <v>176</v>
      </c>
      <c r="C48" s="19">
        <v>2006</v>
      </c>
      <c r="D48" s="35">
        <v>8.86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8.86</v>
      </c>
      <c r="L48" s="76"/>
      <c r="M48" s="74"/>
      <c r="N48" s="77"/>
    </row>
    <row r="49" spans="1:15" ht="15">
      <c r="B49" s="55" t="s">
        <v>189</v>
      </c>
      <c r="C49" s="19">
        <v>2007</v>
      </c>
      <c r="D49" s="35">
        <v>9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9</v>
      </c>
      <c r="L49" s="76"/>
      <c r="M49" s="74"/>
      <c r="N49" s="77"/>
    </row>
    <row r="50" spans="1:15" ht="15">
      <c r="B50" s="55" t="s">
        <v>178</v>
      </c>
      <c r="C50" s="19">
        <v>2006</v>
      </c>
      <c r="D50" s="35">
        <v>7.86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7.86</v>
      </c>
      <c r="L50" s="76"/>
      <c r="M50" s="74"/>
      <c r="N50" s="77"/>
    </row>
    <row r="51" spans="1:15" ht="15">
      <c r="B51" s="55" t="s">
        <v>199</v>
      </c>
      <c r="C51" s="19">
        <v>2006</v>
      </c>
      <c r="D51" s="35">
        <v>9.6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9.6</v>
      </c>
      <c r="L51" s="76"/>
      <c r="M51" s="74"/>
      <c r="N51" s="77"/>
    </row>
    <row r="52" spans="1:15" ht="15">
      <c r="B52" s="58" t="s">
        <v>180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26.25" thickBot="1">
      <c r="A54" s="33" t="s">
        <v>6</v>
      </c>
      <c r="B54" s="60" t="s">
        <v>202</v>
      </c>
      <c r="C54" s="18" t="s">
        <v>117</v>
      </c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10.399999999999999</v>
      </c>
      <c r="M54" s="74"/>
      <c r="N54" s="75">
        <f>RANK(L54,'F S_sorrend'!$D$3:$D$22)</f>
        <v>3</v>
      </c>
      <c r="O54" s="80" t="s">
        <v>24</v>
      </c>
    </row>
    <row r="55" spans="1:15" ht="15">
      <c r="B55" s="55" t="s">
        <v>203</v>
      </c>
      <c r="C55" s="19">
        <v>2005</v>
      </c>
      <c r="D55" s="35">
        <v>10.41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10.41</v>
      </c>
      <c r="L55" s="76"/>
      <c r="M55" s="74"/>
      <c r="N55" s="77"/>
      <c r="O55" s="38"/>
    </row>
    <row r="56" spans="1:15" ht="15">
      <c r="B56" s="55" t="s">
        <v>204</v>
      </c>
      <c r="C56" s="19">
        <v>2006</v>
      </c>
      <c r="D56" s="35">
        <v>10.199999999999999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10.199999999999999</v>
      </c>
      <c r="L56" s="76"/>
      <c r="M56" s="74"/>
      <c r="N56" s="77"/>
    </row>
    <row r="57" spans="1:15" ht="15">
      <c r="B57" s="55" t="s">
        <v>205</v>
      </c>
      <c r="C57" s="19">
        <v>2006</v>
      </c>
      <c r="D57" s="35">
        <v>11.33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11.33</v>
      </c>
      <c r="L57" s="76"/>
      <c r="M57" s="74"/>
      <c r="N57" s="77"/>
    </row>
    <row r="58" spans="1:15" ht="15">
      <c r="B58" s="55" t="s">
        <v>207</v>
      </c>
      <c r="C58" s="19">
        <v>2005</v>
      </c>
      <c r="D58" s="35">
        <v>9.66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9.66</v>
      </c>
      <c r="L58" s="76"/>
      <c r="M58" s="74"/>
      <c r="N58" s="77"/>
    </row>
    <row r="59" spans="1:15" ht="15">
      <c r="B59" s="55" t="s">
        <v>206</v>
      </c>
      <c r="C59" s="19">
        <v>2007</v>
      </c>
      <c r="D59" s="35">
        <v>8.6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8.6</v>
      </c>
      <c r="L59" s="76"/>
      <c r="M59" s="74"/>
      <c r="N59" s="77"/>
    </row>
    <row r="60" spans="1:15" ht="15">
      <c r="B60" s="58" t="s">
        <v>208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RANK(L62,'F S_sorrend'!$D$3:$D$22)</f>
        <v>7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RANK(L70,'F S_sorrend'!$D$3:$D$22)</f>
        <v>7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RANK(L78,'F S_sorrend'!$D$3:$D$22)</f>
        <v>7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RANK(L86,'F S_sorrend'!$D$3:$D$22)</f>
        <v>7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RANK(L94,'F S_sorrend'!$D$3:$D$22)</f>
        <v>7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RANK(L102,'F S_sorrend'!$D$3:$D$22)</f>
        <v>7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RANK(L110,'F S_sorrend'!$D$3:$D$22)</f>
        <v>7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RANK(L118,'F S_sorrend'!$D$3:$D$22)</f>
        <v>7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RANK(L126,'F S_sorrend'!$D$3:$D$22)</f>
        <v>7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RANK(L134,'F S_sorrend'!$D$3:$D$22)</f>
        <v>7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RANK(L142,'F S_sorrend'!$D$3:$D$22)</f>
        <v>7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RANK(L150,'F S_sorrend'!$D$3:$D$22)</f>
        <v>7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RANK(L158,'F S_sorrend'!$D$3:$D$22)</f>
        <v>7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conditionalFormatting sqref="D12:I14 D20:I22 D28:I30 D36:I38 D44:I46 D52:I54 D60:I62 D68:I70">
    <cfRule type="cellIs" dxfId="77" priority="13" operator="between">
      <formula>2002</formula>
      <formula>2007</formula>
    </cfRule>
  </conditionalFormatting>
  <conditionalFormatting sqref="D76:I78">
    <cfRule type="cellIs" dxfId="76" priority="12" operator="between">
      <formula>2002</formula>
      <formula>2007</formula>
    </cfRule>
  </conditionalFormatting>
  <conditionalFormatting sqref="D84:I86">
    <cfRule type="cellIs" dxfId="75" priority="11" operator="between">
      <formula>2002</formula>
      <formula>2007</formula>
    </cfRule>
  </conditionalFormatting>
  <conditionalFormatting sqref="D92:I94">
    <cfRule type="cellIs" dxfId="74" priority="10" operator="between">
      <formula>2002</formula>
      <formula>2007</formula>
    </cfRule>
  </conditionalFormatting>
  <conditionalFormatting sqref="D100:I102">
    <cfRule type="cellIs" dxfId="73" priority="9" operator="between">
      <formula>2002</formula>
      <formula>2007</formula>
    </cfRule>
  </conditionalFormatting>
  <conditionalFormatting sqref="D108:I110">
    <cfRule type="cellIs" dxfId="72" priority="8" operator="between">
      <formula>2002</formula>
      <formula>2007</formula>
    </cfRule>
  </conditionalFormatting>
  <conditionalFormatting sqref="D116:I118">
    <cfRule type="cellIs" dxfId="71" priority="7" operator="between">
      <formula>2002</formula>
      <formula>2007</formula>
    </cfRule>
  </conditionalFormatting>
  <conditionalFormatting sqref="D124:I126">
    <cfRule type="cellIs" dxfId="70" priority="6" operator="between">
      <formula>2002</formula>
      <formula>2007</formula>
    </cfRule>
  </conditionalFormatting>
  <conditionalFormatting sqref="D132:I134">
    <cfRule type="cellIs" dxfId="69" priority="5" operator="between">
      <formula>2002</formula>
      <formula>2007</formula>
    </cfRule>
  </conditionalFormatting>
  <conditionalFormatting sqref="D140:I142">
    <cfRule type="cellIs" dxfId="68" priority="4" operator="between">
      <formula>2002</formula>
      <formula>2007</formula>
    </cfRule>
  </conditionalFormatting>
  <conditionalFormatting sqref="D148:I150">
    <cfRule type="cellIs" dxfId="67" priority="3" operator="between">
      <formula>2002</formula>
      <formula>2007</formula>
    </cfRule>
  </conditionalFormatting>
  <conditionalFormatting sqref="D156:I158">
    <cfRule type="cellIs" dxfId="66" priority="2" operator="between">
      <formula>2002</formula>
      <formula>2007</formula>
    </cfRule>
  </conditionalFormatting>
  <conditionalFormatting sqref="D164:I248">
    <cfRule type="cellIs" dxfId="65" priority="1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D12" sqref="D12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F súlyl'!A1:M1</f>
        <v>Fiú</v>
      </c>
      <c r="B1" s="69" t="str">
        <f>'56 kcs F súlyl'!C1</f>
        <v>V-VI.</v>
      </c>
      <c r="C1" s="100" t="str">
        <f>'56 kcs F súlyl'!E1</f>
        <v>Súlylökés (6 kg)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F súlyl'!C22</f>
        <v>Szekszárd</v>
      </c>
      <c r="C3" s="63" t="str">
        <f>'56 kcs F súlyl'!B22</f>
        <v xml:space="preserve">Szekszárdi Garay János Gimnázium </v>
      </c>
      <c r="D3" s="64">
        <f>'56 kcs F súlyl'!L22</f>
        <v>10.664999999999999</v>
      </c>
      <c r="H3" t="s">
        <v>42</v>
      </c>
      <c r="J3" t="s">
        <v>37</v>
      </c>
    </row>
    <row r="4" spans="1:10">
      <c r="A4" s="62" t="s">
        <v>1</v>
      </c>
      <c r="B4" s="63" t="str">
        <f>'56 kcs F súlyl'!C6</f>
        <v>Tamási</v>
      </c>
      <c r="C4" s="63" t="str">
        <f>'56 kcs F súlyl'!B6</f>
        <v>Tamási Béri Balogh Ádám Gimnázium</v>
      </c>
      <c r="D4" s="64">
        <f>'56 kcs F súlyl'!L6</f>
        <v>10.452499999999999</v>
      </c>
      <c r="H4" t="s">
        <v>41</v>
      </c>
      <c r="J4" t="s">
        <v>38</v>
      </c>
    </row>
    <row r="5" spans="1:10">
      <c r="A5" s="62" t="s">
        <v>2</v>
      </c>
      <c r="B5" s="63" t="str">
        <f>'56 kcs F súlyl'!C54</f>
        <v>Szekszárd</v>
      </c>
      <c r="C5" s="63" t="str">
        <f>'56 kcs F súlyl'!B54</f>
        <v>Déli ASZC Csapó Dániel Mezőgazd. Technikum</v>
      </c>
      <c r="D5" s="64">
        <f>'56 kcs F súlyl'!L54</f>
        <v>10.399999999999999</v>
      </c>
      <c r="H5" t="s">
        <v>46</v>
      </c>
    </row>
    <row r="6" spans="1:10">
      <c r="A6" s="62" t="s">
        <v>3</v>
      </c>
      <c r="B6" s="63" t="str">
        <f>'56 kcs F súlyl'!C14</f>
        <v>Bonyhád</v>
      </c>
      <c r="C6" s="63" t="str">
        <f>'56 kcs F súlyl'!B14</f>
        <v>Petőfi Sándor Evangélikus Gimnázium</v>
      </c>
      <c r="D6" s="64">
        <f>'56 kcs F súlyl'!L14</f>
        <v>10.265000000000002</v>
      </c>
      <c r="H6" t="s">
        <v>44</v>
      </c>
    </row>
    <row r="7" spans="1:10">
      <c r="A7" s="62" t="s">
        <v>4</v>
      </c>
      <c r="B7" s="63" t="str">
        <f>'56 kcs F súlyl'!C46</f>
        <v>Szekszárd</v>
      </c>
      <c r="C7" s="63" t="str">
        <f>'56 kcs F súlyl'!B46</f>
        <v>Szekszárdi I.Béla Gimnázium</v>
      </c>
      <c r="D7" s="64">
        <f>'56 kcs F súlyl'!L46</f>
        <v>9.3650000000000002</v>
      </c>
      <c r="H7" t="s">
        <v>45</v>
      </c>
    </row>
    <row r="8" spans="1:10">
      <c r="A8" s="62" t="s">
        <v>5</v>
      </c>
      <c r="B8" s="63" t="str">
        <f>'56 kcs F súlyl'!C30</f>
        <v>Szekszárd</v>
      </c>
      <c r="C8" s="63" t="str">
        <f>'56 kcs F súlyl'!B30</f>
        <v>TVM SZC Ady Edre Technikum</v>
      </c>
      <c r="D8" s="64">
        <f>'56 kcs F súlyl'!L30</f>
        <v>9.1399999999999988</v>
      </c>
      <c r="H8" t="s">
        <v>47</v>
      </c>
    </row>
    <row r="9" spans="1:10">
      <c r="A9" s="62" t="s">
        <v>6</v>
      </c>
      <c r="B9" s="63">
        <f>'56 kcs F súlyl'!C38</f>
        <v>0</v>
      </c>
      <c r="C9" s="63">
        <f>'56 kcs F súlyl'!B38</f>
        <v>0</v>
      </c>
      <c r="D9" s="64">
        <f>'56 kcs F súlyl'!L38</f>
        <v>0</v>
      </c>
      <c r="H9" t="s">
        <v>48</v>
      </c>
    </row>
    <row r="10" spans="1:10">
      <c r="A10" s="62" t="s">
        <v>7</v>
      </c>
      <c r="B10" s="63">
        <f>'56 kcs F súlyl'!C62</f>
        <v>0</v>
      </c>
      <c r="C10" s="63">
        <f>'56 kcs F súlyl'!B62</f>
        <v>0</v>
      </c>
      <c r="D10" s="64">
        <f>'56 kcs F súlyl'!L62</f>
        <v>0</v>
      </c>
      <c r="H10" t="s">
        <v>49</v>
      </c>
    </row>
    <row r="11" spans="1:10">
      <c r="A11" s="62" t="s">
        <v>17</v>
      </c>
      <c r="B11" s="63">
        <f>'56 kcs F súlyl'!C70</f>
        <v>0</v>
      </c>
      <c r="C11" s="63">
        <f>'56 kcs F súlyl'!B70</f>
        <v>0</v>
      </c>
      <c r="D11" s="64">
        <f>'56 kcs F súlyl'!L70</f>
        <v>0</v>
      </c>
    </row>
    <row r="12" spans="1:10">
      <c r="A12" s="62" t="s">
        <v>18</v>
      </c>
      <c r="B12" s="63">
        <f>'56 kcs F súlyl'!C78</f>
        <v>0</v>
      </c>
      <c r="C12" s="63">
        <f>'56 kcs F súlyl'!B78</f>
        <v>0</v>
      </c>
      <c r="D12" s="64">
        <f>'56 kcs F súlyl'!L78</f>
        <v>0</v>
      </c>
    </row>
    <row r="13" spans="1:10">
      <c r="A13" s="62" t="s">
        <v>19</v>
      </c>
      <c r="B13" s="63">
        <f>'56 kcs F súlyl'!C86</f>
        <v>0</v>
      </c>
      <c r="C13" s="63">
        <f>'56 kcs F súlyl'!B86</f>
        <v>0</v>
      </c>
      <c r="D13" s="64">
        <f>'56 kcs F súlyl'!L86</f>
        <v>0</v>
      </c>
    </row>
    <row r="14" spans="1:10">
      <c r="A14" s="62" t="s">
        <v>20</v>
      </c>
      <c r="B14" s="63">
        <f>'56 kcs F súlyl'!C94</f>
        <v>0</v>
      </c>
      <c r="C14" s="63">
        <f>'56 kcs F súlyl'!B94</f>
        <v>0</v>
      </c>
      <c r="D14" s="64">
        <f>'56 kcs F súlyl'!L94</f>
        <v>0</v>
      </c>
    </row>
    <row r="15" spans="1:10">
      <c r="A15" s="62" t="s">
        <v>21</v>
      </c>
      <c r="B15" s="63">
        <f>'56 kcs F súlyl'!C102</f>
        <v>0</v>
      </c>
      <c r="C15" s="63">
        <f>'56 kcs F súlyl'!B102</f>
        <v>0</v>
      </c>
      <c r="D15" s="64">
        <f>'56 kcs F súlyl'!L102</f>
        <v>0</v>
      </c>
    </row>
    <row r="16" spans="1:10">
      <c r="A16" s="62" t="s">
        <v>22</v>
      </c>
      <c r="B16" s="63">
        <f>'56 kcs F súlyl'!C110</f>
        <v>0</v>
      </c>
      <c r="C16" s="63">
        <f>'56 kcs F súlyl'!B110</f>
        <v>0</v>
      </c>
      <c r="D16" s="64">
        <f>'56 kcs F súlyl'!L110</f>
        <v>0</v>
      </c>
    </row>
    <row r="17" spans="1:4">
      <c r="A17" s="62" t="s">
        <v>23</v>
      </c>
      <c r="B17" s="63">
        <f>'56 kcs F súlyl'!C118</f>
        <v>0</v>
      </c>
      <c r="C17" s="63">
        <v>0</v>
      </c>
      <c r="D17" s="64">
        <f>'56 kcs F súlyl'!L118</f>
        <v>0</v>
      </c>
    </row>
    <row r="18" spans="1:4">
      <c r="A18" s="62" t="s">
        <v>28</v>
      </c>
      <c r="B18" s="63">
        <f>'56 kcs F súlyl'!C126</f>
        <v>0</v>
      </c>
      <c r="C18" s="63">
        <f>'56 kcs F súlyl'!B126</f>
        <v>0</v>
      </c>
      <c r="D18" s="64">
        <f>'56 kcs F súlyl'!L126</f>
        <v>0</v>
      </c>
    </row>
    <row r="19" spans="1:4">
      <c r="A19" s="62" t="s">
        <v>29</v>
      </c>
      <c r="B19" s="63">
        <f>'56 kcs F súlyl'!C134</f>
        <v>0</v>
      </c>
      <c r="C19" s="63">
        <f>'56 kcs F súlyl'!B134</f>
        <v>0</v>
      </c>
      <c r="D19" s="64">
        <f>'56 kcs F súlyl'!L134</f>
        <v>0</v>
      </c>
    </row>
    <row r="20" spans="1:4">
      <c r="A20" s="62" t="s">
        <v>30</v>
      </c>
      <c r="B20" s="63">
        <f>'56 kcs F súlyl'!C142</f>
        <v>0</v>
      </c>
      <c r="C20" s="63">
        <f>'56 kcs F súlyl'!B142</f>
        <v>0</v>
      </c>
      <c r="D20" s="64">
        <f>'56 kcs F súlyl'!L142</f>
        <v>0</v>
      </c>
    </row>
    <row r="21" spans="1:4">
      <c r="A21" s="62" t="s">
        <v>31</v>
      </c>
      <c r="B21" s="63">
        <f>'56 kcs F súlyl'!C150</f>
        <v>0</v>
      </c>
      <c r="C21" s="63">
        <f>'56 kcs F súlyl'!B150</f>
        <v>0</v>
      </c>
      <c r="D21" s="64">
        <f>'56 kcs F súlyl'!L150</f>
        <v>0</v>
      </c>
    </row>
    <row r="22" spans="1:4">
      <c r="A22" s="62" t="s">
        <v>32</v>
      </c>
      <c r="B22" s="63">
        <f>'56 kcs F súlyl'!C158</f>
        <v>0</v>
      </c>
      <c r="C22" s="63">
        <f>'56 kcs F súlyl'!B158</f>
        <v>0</v>
      </c>
      <c r="D22" s="64">
        <f>'56 kcs F súlyl'!L158</f>
        <v>0</v>
      </c>
    </row>
    <row r="24" spans="1:4" ht="27.75" customHeight="1">
      <c r="B24" s="66" t="str">
        <f>[4]Fedlap!A22</f>
        <v>Szekszárd, Atlétika Centrum</v>
      </c>
      <c r="C24" s="67">
        <f>[4]Fedlap!A25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9">
    <sortCondition descending="1" ref="D3:D9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S248"/>
  <sheetViews>
    <sheetView showWhiteSpace="0" zoomScaleNormal="100" zoomScalePageLayoutView="85" workbookViewId="0">
      <selection activeCell="R33" sqref="R33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38</v>
      </c>
      <c r="B1" s="99"/>
      <c r="C1" s="99" t="s">
        <v>39</v>
      </c>
      <c r="D1" s="99"/>
      <c r="E1" s="99" t="s">
        <v>41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26.25" thickBot="1">
      <c r="A6" s="33" t="s">
        <v>0</v>
      </c>
      <c r="B6" s="57" t="s">
        <v>108</v>
      </c>
      <c r="C6" s="18" t="s">
        <v>63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4.3850000000000007</v>
      </c>
      <c r="M6" s="74"/>
      <c r="N6" s="75">
        <f>RANK(L6,'L t sorrend'!$D$3:$D$22)</f>
        <v>3</v>
      </c>
      <c r="O6" s="80" t="s">
        <v>24</v>
      </c>
    </row>
    <row r="7" spans="1:15" ht="15">
      <c r="B7" s="55" t="s">
        <v>107</v>
      </c>
      <c r="C7" s="81">
        <v>2007</v>
      </c>
      <c r="D7" s="35">
        <v>4.45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4.45</v>
      </c>
      <c r="L7" s="76"/>
      <c r="M7" s="74"/>
      <c r="N7" s="77"/>
    </row>
    <row r="8" spans="1:15" ht="15">
      <c r="B8" s="55" t="s">
        <v>106</v>
      </c>
      <c r="C8" s="81" t="s">
        <v>58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0</v>
      </c>
      <c r="L8" s="76"/>
      <c r="M8" s="74"/>
      <c r="N8" s="77"/>
    </row>
    <row r="9" spans="1:15" ht="15">
      <c r="B9" s="55" t="s">
        <v>105</v>
      </c>
      <c r="C9" s="81">
        <v>2008</v>
      </c>
      <c r="D9" s="35">
        <v>4.3600000000000003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4.3600000000000003</v>
      </c>
      <c r="L9" s="76"/>
      <c r="M9" s="74"/>
      <c r="N9" s="77"/>
    </row>
    <row r="10" spans="1:15" ht="15">
      <c r="B10" s="55" t="s">
        <v>104</v>
      </c>
      <c r="C10" s="81">
        <v>2006</v>
      </c>
      <c r="D10" s="35">
        <v>4.45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4.45</v>
      </c>
      <c r="L10" s="76"/>
      <c r="M10" s="74"/>
      <c r="N10" s="77"/>
      <c r="O10" s="20" t="s">
        <v>59</v>
      </c>
    </row>
    <row r="11" spans="1:15" ht="15">
      <c r="B11" s="55" t="s">
        <v>200</v>
      </c>
      <c r="C11" s="81">
        <v>2009</v>
      </c>
      <c r="D11" s="35">
        <v>4.28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4.28</v>
      </c>
      <c r="L11" s="76"/>
      <c r="M11" s="74"/>
      <c r="N11" s="77"/>
    </row>
    <row r="12" spans="1:15" ht="15">
      <c r="B12" s="58" t="s">
        <v>64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26.25" thickBot="1">
      <c r="A14" s="33" t="s">
        <v>1</v>
      </c>
      <c r="B14" s="57" t="s">
        <v>103</v>
      </c>
      <c r="C14" s="18" t="s">
        <v>67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4.6850000000000005</v>
      </c>
      <c r="M14" s="74"/>
      <c r="N14" s="75">
        <f>RANK(L14,'L t sorrend'!$D$3:$D$22)</f>
        <v>1</v>
      </c>
      <c r="O14" s="80" t="s">
        <v>24</v>
      </c>
    </row>
    <row r="15" spans="1:15" ht="15">
      <c r="B15" s="59" t="s">
        <v>102</v>
      </c>
      <c r="C15" s="82">
        <v>2008</v>
      </c>
      <c r="D15" s="35">
        <v>4.5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4.5</v>
      </c>
      <c r="L15" s="76"/>
      <c r="M15" s="74"/>
      <c r="N15" s="77"/>
    </row>
    <row r="16" spans="1:15" ht="15">
      <c r="B16" s="59" t="s">
        <v>101</v>
      </c>
      <c r="C16" s="82">
        <v>2010</v>
      </c>
      <c r="D16" s="35">
        <v>4.84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4.84</v>
      </c>
      <c r="L16" s="76"/>
      <c r="M16" s="74"/>
      <c r="N16" s="77"/>
    </row>
    <row r="17" spans="1:19" ht="15">
      <c r="B17" s="59" t="s">
        <v>100</v>
      </c>
      <c r="C17" s="82">
        <v>2010</v>
      </c>
      <c r="D17" s="35">
        <v>4.7300000000000004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4.7300000000000004</v>
      </c>
      <c r="L17" s="76"/>
      <c r="M17" s="74"/>
      <c r="N17" s="77"/>
    </row>
    <row r="18" spans="1:19" ht="15">
      <c r="B18" s="59" t="s">
        <v>99</v>
      </c>
      <c r="C18" s="82">
        <v>2008</v>
      </c>
      <c r="D18" s="35">
        <v>4.67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4.67</v>
      </c>
      <c r="L18" s="76"/>
      <c r="M18" s="74"/>
      <c r="N18" s="77"/>
    </row>
    <row r="19" spans="1:19" ht="15">
      <c r="B19" s="59" t="s">
        <v>98</v>
      </c>
      <c r="C19" s="82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0</v>
      </c>
      <c r="L19" s="76"/>
      <c r="M19" s="74"/>
      <c r="N19" s="77"/>
    </row>
    <row r="20" spans="1:19" ht="15">
      <c r="B20" s="58" t="s">
        <v>65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26.25" thickBot="1">
      <c r="A22" s="33" t="s">
        <v>2</v>
      </c>
      <c r="B22" s="60" t="s">
        <v>97</v>
      </c>
      <c r="C22" s="18" t="s">
        <v>67</v>
      </c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4.5049999999999999</v>
      </c>
      <c r="M22" s="74"/>
      <c r="N22" s="75">
        <f>RANK(L22,'L t sorrend'!$D$3:$D$22)</f>
        <v>2</v>
      </c>
      <c r="O22" s="80" t="s">
        <v>24</v>
      </c>
    </row>
    <row r="23" spans="1:19" ht="15">
      <c r="B23" s="55" t="s">
        <v>96</v>
      </c>
      <c r="C23" s="19">
        <v>2006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0</v>
      </c>
      <c r="L23" s="76"/>
      <c r="M23" s="74"/>
      <c r="N23" s="77"/>
    </row>
    <row r="24" spans="1:19" ht="15">
      <c r="B24" s="55" t="s">
        <v>95</v>
      </c>
      <c r="C24" s="19">
        <v>2006</v>
      </c>
      <c r="D24" s="35">
        <v>4.1399999999999997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4.1399999999999997</v>
      </c>
      <c r="L24" s="76"/>
      <c r="M24" s="74"/>
      <c r="N24" s="77"/>
    </row>
    <row r="25" spans="1:19" ht="15">
      <c r="B25" s="55" t="s">
        <v>94</v>
      </c>
      <c r="C25" s="19">
        <v>2006</v>
      </c>
      <c r="D25" s="35">
        <v>4.9000000000000004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4.9000000000000004</v>
      </c>
      <c r="L25" s="76"/>
      <c r="M25" s="74"/>
      <c r="N25" s="77"/>
    </row>
    <row r="26" spans="1:19" ht="15">
      <c r="B26" s="55" t="s">
        <v>93</v>
      </c>
      <c r="C26" s="19">
        <v>2007</v>
      </c>
      <c r="D26" s="35">
        <v>4.9000000000000004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4.9000000000000004</v>
      </c>
      <c r="L26" s="76"/>
      <c r="M26" s="74"/>
      <c r="N26" s="77"/>
    </row>
    <row r="27" spans="1:19" ht="15">
      <c r="B27" s="55" t="s">
        <v>92</v>
      </c>
      <c r="C27" s="19">
        <v>2006</v>
      </c>
      <c r="D27" s="35">
        <v>4.08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4.08</v>
      </c>
      <c r="L27" s="76"/>
      <c r="M27" s="74"/>
      <c r="N27" s="77"/>
    </row>
    <row r="28" spans="1:19" ht="15">
      <c r="B28" s="58" t="s">
        <v>91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26.25" thickBot="1">
      <c r="A30" s="33" t="s">
        <v>3</v>
      </c>
      <c r="B30" s="60" t="s">
        <v>116</v>
      </c>
      <c r="C30" s="18" t="s">
        <v>117</v>
      </c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4.37</v>
      </c>
      <c r="M30" s="74"/>
      <c r="N30" s="75">
        <f>RANK(L30,'L t sorrend'!$D$3:$D$22)</f>
        <v>4</v>
      </c>
      <c r="O30" s="80" t="s">
        <v>24</v>
      </c>
      <c r="S30" s="36"/>
    </row>
    <row r="31" spans="1:19" ht="15">
      <c r="B31" s="55" t="s">
        <v>123</v>
      </c>
      <c r="C31" s="19">
        <v>2009</v>
      </c>
      <c r="D31" s="35">
        <v>4.04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4.04</v>
      </c>
      <c r="L31" s="76"/>
      <c r="M31" s="74"/>
      <c r="N31" s="77"/>
    </row>
    <row r="32" spans="1:19" ht="15">
      <c r="B32" s="55" t="s">
        <v>124</v>
      </c>
      <c r="C32" s="19">
        <v>2006</v>
      </c>
      <c r="D32" s="35">
        <v>4.79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4.79</v>
      </c>
      <c r="L32" s="76"/>
      <c r="M32" s="74"/>
      <c r="N32" s="77"/>
    </row>
    <row r="33" spans="1:15" ht="15">
      <c r="B33" s="55" t="s">
        <v>150</v>
      </c>
      <c r="C33" s="19">
        <v>2009</v>
      </c>
      <c r="D33" s="35">
        <v>3.82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3.82</v>
      </c>
      <c r="L33" s="76"/>
      <c r="M33" s="74"/>
      <c r="N33" s="77"/>
    </row>
    <row r="34" spans="1:15" ht="15">
      <c r="B34" s="55" t="s">
        <v>126</v>
      </c>
      <c r="C34" s="19">
        <v>2008</v>
      </c>
      <c r="D34" s="35">
        <v>4.83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4.83</v>
      </c>
      <c r="L34" s="76"/>
      <c r="M34" s="74"/>
      <c r="N34" s="77"/>
    </row>
    <row r="35" spans="1:15" ht="15"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0</v>
      </c>
      <c r="L35" s="76"/>
      <c r="M35" s="74"/>
      <c r="N35" s="77"/>
    </row>
    <row r="36" spans="1:15" ht="25.5">
      <c r="B36" s="58" t="s">
        <v>122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26.25" thickBot="1">
      <c r="A38" s="33" t="s">
        <v>4</v>
      </c>
      <c r="B38" s="60" t="s">
        <v>151</v>
      </c>
      <c r="C38" s="18" t="s">
        <v>152</v>
      </c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3.9375</v>
      </c>
      <c r="M38" s="74"/>
      <c r="N38" s="75">
        <f>RANK(L38,'L t sorrend'!$D$3:$D$22)</f>
        <v>5</v>
      </c>
      <c r="O38" s="80" t="s">
        <v>24</v>
      </c>
    </row>
    <row r="39" spans="1:15" ht="15">
      <c r="B39" s="55" t="s">
        <v>209</v>
      </c>
      <c r="C39" s="19">
        <v>2008</v>
      </c>
      <c r="D39" s="35">
        <v>3.83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3.83</v>
      </c>
      <c r="L39" s="76"/>
      <c r="M39" s="74"/>
      <c r="N39" s="77"/>
    </row>
    <row r="40" spans="1:15" ht="15">
      <c r="B40" s="55" t="s">
        <v>155</v>
      </c>
      <c r="C40" s="19">
        <v>2009</v>
      </c>
      <c r="D40" s="35">
        <v>4.1100000000000003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4.1100000000000003</v>
      </c>
      <c r="L40" s="76"/>
      <c r="M40" s="74"/>
      <c r="N40" s="77"/>
    </row>
    <row r="41" spans="1:15" ht="15">
      <c r="B41" s="55" t="s">
        <v>158</v>
      </c>
      <c r="C41" s="19">
        <v>2008</v>
      </c>
      <c r="D41" s="35">
        <v>4.09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4.09</v>
      </c>
      <c r="L41" s="76"/>
      <c r="M41" s="74"/>
      <c r="N41" s="77"/>
    </row>
    <row r="42" spans="1:15" ht="15">
      <c r="B42" s="55" t="s">
        <v>210</v>
      </c>
      <c r="C42" s="19">
        <v>2007</v>
      </c>
      <c r="D42" s="35">
        <v>3.72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3.72</v>
      </c>
      <c r="L42" s="76"/>
      <c r="M42" s="74"/>
      <c r="N42" s="77"/>
    </row>
    <row r="43" spans="1:15" ht="15">
      <c r="B43" s="55" t="s">
        <v>211</v>
      </c>
      <c r="C43" s="19">
        <v>2009</v>
      </c>
      <c r="D43" s="35">
        <v>3.57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3.57</v>
      </c>
      <c r="L43" s="76"/>
      <c r="M43" s="74"/>
      <c r="N43" s="77"/>
    </row>
    <row r="44" spans="1:15" ht="15">
      <c r="B44" s="58" t="s">
        <v>212</v>
      </c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0</v>
      </c>
      <c r="M46" s="74"/>
      <c r="N46" s="75">
        <f>RANK(L46,'L t sorrend'!$D$3:$D$22)</f>
        <v>6</v>
      </c>
      <c r="O46" s="80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0</v>
      </c>
      <c r="L47" s="76"/>
      <c r="M47" s="74"/>
      <c r="N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0</v>
      </c>
      <c r="L48" s="76"/>
      <c r="M48" s="74"/>
      <c r="N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0</v>
      </c>
      <c r="L49" s="76"/>
      <c r="M49" s="74"/>
      <c r="N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0</v>
      </c>
      <c r="L50" s="76"/>
      <c r="M50" s="74"/>
      <c r="N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6"/>
      <c r="M51" s="74"/>
      <c r="N51" s="77"/>
    </row>
    <row r="52" spans="1:15" ht="15">
      <c r="B52" s="58" t="s">
        <v>10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0</v>
      </c>
      <c r="M54" s="74"/>
      <c r="N54" s="75">
        <f>RANK(L54,'L t sorrend'!$D$3:$D$22)</f>
        <v>6</v>
      </c>
      <c r="O54" s="80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0</v>
      </c>
      <c r="L55" s="76"/>
      <c r="M55" s="74"/>
      <c r="N55" s="77"/>
      <c r="O55" s="38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0</v>
      </c>
      <c r="L56" s="76"/>
      <c r="M56" s="74"/>
      <c r="N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0</v>
      </c>
      <c r="L57" s="76"/>
      <c r="M57" s="74"/>
      <c r="N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0</v>
      </c>
      <c r="L58" s="76"/>
      <c r="M58" s="74"/>
      <c r="N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0</v>
      </c>
      <c r="L59" s="76"/>
      <c r="M59" s="74"/>
      <c r="N59" s="77"/>
    </row>
    <row r="60" spans="1:15" ht="15">
      <c r="B60" s="58" t="s">
        <v>10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RANK(L62,'L t sorrend'!$D$3:$D$22)</f>
        <v>6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RANK(L70,'L t sorrend'!$D$3:$D$22)</f>
        <v>6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RANK(L78,'L t sorrend'!$D$3:$D$22)</f>
        <v>6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RANK(L86,'L t sorrend'!$D$3:$D$22)</f>
        <v>6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RANK(L94,'L t sorrend'!$D$3:$D$22)</f>
        <v>6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RANK(L102,'L t sorrend'!$D$3:$D$22)</f>
        <v>6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RANK(L110,'L t sorrend'!$D$3:$D$22)</f>
        <v>6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RANK(L118,'L t sorrend'!$D$3:$D$22)</f>
        <v>6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RANK(L126,'L t sorrend'!$D$3:$D$22)</f>
        <v>6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RANK(L134,'L t sorrend'!$D$3:$D$22)</f>
        <v>6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RANK(L142,'L t sorrend'!$D$3:$D$22)</f>
        <v>6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RANK(L150,'L t sorrend'!$D$3:$D$22)</f>
        <v>6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RANK(L158,'L t sorrend'!$D$3:$D$22)</f>
        <v>6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conditionalFormatting sqref="D12:I14 D20:I22 D28:I30 D36:I38 D44:I46 D52:I54 D60:I62 D68:I70">
    <cfRule type="cellIs" dxfId="64" priority="13" operator="between">
      <formula>2002</formula>
      <formula>2007</formula>
    </cfRule>
  </conditionalFormatting>
  <conditionalFormatting sqref="D76:I78">
    <cfRule type="cellIs" dxfId="63" priority="12" operator="between">
      <formula>2002</formula>
      <formula>2007</formula>
    </cfRule>
  </conditionalFormatting>
  <conditionalFormatting sqref="D84:I86">
    <cfRule type="cellIs" dxfId="62" priority="11" operator="between">
      <formula>2002</formula>
      <formula>2007</formula>
    </cfRule>
  </conditionalFormatting>
  <conditionalFormatting sqref="D92:I94">
    <cfRule type="cellIs" dxfId="61" priority="10" operator="between">
      <formula>2002</formula>
      <formula>2007</formula>
    </cfRule>
  </conditionalFormatting>
  <conditionalFormatting sqref="D100:I102">
    <cfRule type="cellIs" dxfId="60" priority="9" operator="between">
      <formula>2002</formula>
      <formula>2007</formula>
    </cfRule>
  </conditionalFormatting>
  <conditionalFormatting sqref="D108:I110">
    <cfRule type="cellIs" dxfId="59" priority="8" operator="between">
      <formula>2002</formula>
      <formula>2007</formula>
    </cfRule>
  </conditionalFormatting>
  <conditionalFormatting sqref="D116:I118">
    <cfRule type="cellIs" dxfId="58" priority="7" operator="between">
      <formula>2002</formula>
      <formula>2007</formula>
    </cfRule>
  </conditionalFormatting>
  <conditionalFormatting sqref="D124:I126">
    <cfRule type="cellIs" dxfId="57" priority="6" operator="between">
      <formula>2002</formula>
      <formula>2007</formula>
    </cfRule>
  </conditionalFormatting>
  <conditionalFormatting sqref="D132:I134">
    <cfRule type="cellIs" dxfId="56" priority="5" operator="between">
      <formula>2002</formula>
      <formula>2007</formula>
    </cfRule>
  </conditionalFormatting>
  <conditionalFormatting sqref="D140:I142">
    <cfRule type="cellIs" dxfId="55" priority="4" operator="between">
      <formula>2002</formula>
      <formula>2007</formula>
    </cfRule>
  </conditionalFormatting>
  <conditionalFormatting sqref="D148:I150">
    <cfRule type="cellIs" dxfId="54" priority="3" operator="between">
      <formula>2002</formula>
      <formula>2007</formula>
    </cfRule>
  </conditionalFormatting>
  <conditionalFormatting sqref="D156:I158">
    <cfRule type="cellIs" dxfId="53" priority="2" operator="between">
      <formula>2002</formula>
      <formula>2007</formula>
    </cfRule>
  </conditionalFormatting>
  <conditionalFormatting sqref="D164:I248">
    <cfRule type="cellIs" dxfId="52" priority="1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D8" sqref="D8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L távol'!A1:M1</f>
        <v>Lány</v>
      </c>
      <c r="B1" s="69" t="str">
        <f>'56 kcs L távol'!C1</f>
        <v>V-VI.</v>
      </c>
      <c r="C1" s="100" t="str">
        <f>'56 kcs L távol'!E1</f>
        <v>Távolugrás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L távol'!C14</f>
        <v>Dombóvár</v>
      </c>
      <c r="C3" s="63" t="str">
        <f>'56 kcs L távol'!B14</f>
        <v>Dombóvári Illyés Gyula Gimnázium</v>
      </c>
      <c r="D3" s="64">
        <f>'56 kcs L távol'!L14</f>
        <v>4.6850000000000005</v>
      </c>
      <c r="H3" t="s">
        <v>42</v>
      </c>
      <c r="J3" t="s">
        <v>37</v>
      </c>
    </row>
    <row r="4" spans="1:10">
      <c r="A4" s="62" t="s">
        <v>1</v>
      </c>
      <c r="B4" s="63" t="str">
        <f>'56 kcs L távol'!C22</f>
        <v>Dombóvár</v>
      </c>
      <c r="C4" s="63" t="str">
        <f>'56 kcs L távol'!B22</f>
        <v>Tolna Vm-i SZC Apáczai Csere J Technikum</v>
      </c>
      <c r="D4" s="64">
        <f>'56 kcs L távol'!L22</f>
        <v>4.5049999999999999</v>
      </c>
      <c r="H4" t="s">
        <v>41</v>
      </c>
      <c r="J4" t="s">
        <v>38</v>
      </c>
    </row>
    <row r="5" spans="1:10">
      <c r="A5" s="62" t="s">
        <v>2</v>
      </c>
      <c r="B5" s="63" t="str">
        <f>'56 kcs L távol'!C6</f>
        <v>Bonyhád</v>
      </c>
      <c r="C5" s="63" t="str">
        <f>'56 kcs L távol'!B6</f>
        <v>Bonyhádi Petőfi S. Evangélikus Gimnázium</v>
      </c>
      <c r="D5" s="64">
        <f>'56 kcs L távol'!L6</f>
        <v>4.3850000000000007</v>
      </c>
      <c r="H5" t="s">
        <v>46</v>
      </c>
    </row>
    <row r="6" spans="1:10">
      <c r="A6" s="62" t="s">
        <v>3</v>
      </c>
      <c r="B6" s="63" t="str">
        <f>'56 kcs L távol'!C30</f>
        <v>Szekszárd</v>
      </c>
      <c r="C6" s="63" t="str">
        <f>'56 kcs L távol'!B30</f>
        <v xml:space="preserve">Szekszárdi Garay János Gimnázium </v>
      </c>
      <c r="D6" s="64">
        <f>'56 kcs L távol'!L30</f>
        <v>4.37</v>
      </c>
      <c r="H6" t="s">
        <v>44</v>
      </c>
    </row>
    <row r="7" spans="1:10">
      <c r="A7" s="62" t="s">
        <v>4</v>
      </c>
      <c r="B7" s="63" t="str">
        <f>'56 kcs L távol'!C38</f>
        <v>Tolna</v>
      </c>
      <c r="C7" s="63" t="str">
        <f>'56 kcs L távol'!B38</f>
        <v>Tolnai Szent István Katolikus Gimnázium</v>
      </c>
      <c r="D7" s="64">
        <f>'56 kcs L távol'!L38</f>
        <v>3.9375</v>
      </c>
      <c r="H7" t="s">
        <v>45</v>
      </c>
    </row>
    <row r="8" spans="1:10">
      <c r="A8" s="62" t="s">
        <v>5</v>
      </c>
      <c r="B8" s="63">
        <f>'56 kcs L távol'!C46</f>
        <v>0</v>
      </c>
      <c r="C8" s="63">
        <f>'56 kcs L távol'!B46</f>
        <v>0</v>
      </c>
      <c r="D8" s="64">
        <f>'56 kcs L távol'!L46</f>
        <v>0</v>
      </c>
      <c r="H8" t="s">
        <v>47</v>
      </c>
    </row>
    <row r="9" spans="1:10">
      <c r="A9" s="62" t="s">
        <v>6</v>
      </c>
      <c r="B9" s="63">
        <f>'56 kcs L távol'!C54</f>
        <v>0</v>
      </c>
      <c r="C9" s="63">
        <f>'56 kcs L távol'!B54</f>
        <v>0</v>
      </c>
      <c r="D9" s="64">
        <f>'56 kcs L távol'!L54</f>
        <v>0</v>
      </c>
      <c r="H9" t="s">
        <v>48</v>
      </c>
    </row>
    <row r="10" spans="1:10">
      <c r="A10" s="62" t="s">
        <v>7</v>
      </c>
      <c r="B10" s="63">
        <f>'56 kcs L távol'!C62</f>
        <v>0</v>
      </c>
      <c r="C10" s="63">
        <f>'56 kcs L távol'!B62</f>
        <v>0</v>
      </c>
      <c r="D10" s="64">
        <f>'56 kcs L távol'!L62</f>
        <v>0</v>
      </c>
      <c r="H10" t="s">
        <v>49</v>
      </c>
    </row>
    <row r="11" spans="1:10">
      <c r="A11" s="62" t="s">
        <v>17</v>
      </c>
      <c r="B11" s="63">
        <f>'56 kcs L távol'!C70</f>
        <v>0</v>
      </c>
      <c r="C11" s="63">
        <f>'56 kcs L távol'!B70</f>
        <v>0</v>
      </c>
      <c r="D11" s="64">
        <f>'56 kcs L távol'!L70</f>
        <v>0</v>
      </c>
    </row>
    <row r="12" spans="1:10">
      <c r="A12" s="62" t="s">
        <v>18</v>
      </c>
      <c r="B12" s="63">
        <f>'56 kcs L távol'!C78</f>
        <v>0</v>
      </c>
      <c r="C12" s="63">
        <f>'56 kcs L távol'!B78</f>
        <v>0</v>
      </c>
      <c r="D12" s="64">
        <f>'56 kcs L távol'!L78</f>
        <v>0</v>
      </c>
    </row>
    <row r="13" spans="1:10">
      <c r="A13" s="62" t="s">
        <v>19</v>
      </c>
      <c r="B13" s="63">
        <f>'56 kcs L távol'!C86</f>
        <v>0</v>
      </c>
      <c r="C13" s="63">
        <f>'56 kcs L távol'!B86</f>
        <v>0</v>
      </c>
      <c r="D13" s="64">
        <f>'56 kcs L távol'!L86</f>
        <v>0</v>
      </c>
    </row>
    <row r="14" spans="1:10">
      <c r="A14" s="62" t="s">
        <v>20</v>
      </c>
      <c r="B14" s="63">
        <f>'56 kcs L távol'!C94</f>
        <v>0</v>
      </c>
      <c r="C14" s="63">
        <f>'56 kcs L távol'!B94</f>
        <v>0</v>
      </c>
      <c r="D14" s="64">
        <f>'56 kcs L távol'!L94</f>
        <v>0</v>
      </c>
    </row>
    <row r="15" spans="1:10">
      <c r="A15" s="62" t="s">
        <v>21</v>
      </c>
      <c r="B15" s="63">
        <f>'56 kcs L távol'!C102</f>
        <v>0</v>
      </c>
      <c r="C15" s="63">
        <f>'56 kcs L távol'!B102</f>
        <v>0</v>
      </c>
      <c r="D15" s="64">
        <f>'56 kcs L távol'!L102</f>
        <v>0</v>
      </c>
    </row>
    <row r="16" spans="1:10">
      <c r="A16" s="62" t="s">
        <v>22</v>
      </c>
      <c r="B16" s="63">
        <f>'56 kcs L távol'!C110</f>
        <v>0</v>
      </c>
      <c r="C16" s="63">
        <f>'56 kcs L távol'!B110</f>
        <v>0</v>
      </c>
      <c r="D16" s="64">
        <f>'56 kcs L távol'!L110</f>
        <v>0</v>
      </c>
    </row>
    <row r="17" spans="1:4">
      <c r="A17" s="62" t="s">
        <v>23</v>
      </c>
      <c r="B17" s="63">
        <f>'56 kcs L távol'!C118</f>
        <v>0</v>
      </c>
      <c r="C17" s="63">
        <v>0</v>
      </c>
      <c r="D17" s="64">
        <f>'56 kcs L távol'!L118</f>
        <v>0</v>
      </c>
    </row>
    <row r="18" spans="1:4">
      <c r="A18" s="62" t="s">
        <v>28</v>
      </c>
      <c r="B18" s="63">
        <f>'56 kcs L távol'!C126</f>
        <v>0</v>
      </c>
      <c r="C18" s="63">
        <f>'56 kcs L távol'!B126</f>
        <v>0</v>
      </c>
      <c r="D18" s="64">
        <f>'56 kcs L távol'!L126</f>
        <v>0</v>
      </c>
    </row>
    <row r="19" spans="1:4">
      <c r="A19" s="62" t="s">
        <v>29</v>
      </c>
      <c r="B19" s="63">
        <f>'56 kcs L távol'!C134</f>
        <v>0</v>
      </c>
      <c r="C19" s="63">
        <f>'56 kcs L távol'!B134</f>
        <v>0</v>
      </c>
      <c r="D19" s="64">
        <f>'56 kcs L távol'!L134</f>
        <v>0</v>
      </c>
    </row>
    <row r="20" spans="1:4">
      <c r="A20" s="62" t="s">
        <v>30</v>
      </c>
      <c r="B20" s="63">
        <f>'56 kcs L távol'!C142</f>
        <v>0</v>
      </c>
      <c r="C20" s="63">
        <f>'56 kcs L távol'!B142</f>
        <v>0</v>
      </c>
      <c r="D20" s="64">
        <f>'56 kcs L távol'!L142</f>
        <v>0</v>
      </c>
    </row>
    <row r="21" spans="1:4">
      <c r="A21" s="62" t="s">
        <v>31</v>
      </c>
      <c r="B21" s="63">
        <f>'56 kcs L távol'!C150</f>
        <v>0</v>
      </c>
      <c r="C21" s="63">
        <f>'56 kcs L távol'!B150</f>
        <v>0</v>
      </c>
      <c r="D21" s="64">
        <f>'56 kcs L távol'!L150</f>
        <v>0</v>
      </c>
    </row>
    <row r="22" spans="1:4">
      <c r="A22" s="62" t="s">
        <v>32</v>
      </c>
      <c r="B22" s="63">
        <f>'56 kcs L távol'!C158</f>
        <v>0</v>
      </c>
      <c r="C22" s="63">
        <f>'56 kcs L távol'!B158</f>
        <v>0</v>
      </c>
      <c r="D22" s="64">
        <f>'56 kcs L távol'!L158</f>
        <v>0</v>
      </c>
    </row>
    <row r="24" spans="1:4" ht="27.75" customHeight="1">
      <c r="B24" s="66" t="str">
        <f>[5]Fedlap!A22</f>
        <v>Szekszárd, Atlétika Centrum</v>
      </c>
      <c r="C24" s="67">
        <f>[5]Fedlap!A25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7">
    <sortCondition descending="1" ref="D3:D7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S248"/>
  <sheetViews>
    <sheetView showWhiteSpace="0" zoomScaleNormal="100" zoomScalePageLayoutView="85" workbookViewId="0">
      <selection activeCell="D19" sqref="D19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38</v>
      </c>
      <c r="B1" s="99"/>
      <c r="C1" s="99" t="s">
        <v>39</v>
      </c>
      <c r="D1" s="99"/>
      <c r="E1" s="99" t="s">
        <v>42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26.25" thickBot="1">
      <c r="A6" s="33" t="s">
        <v>0</v>
      </c>
      <c r="B6" s="57" t="s">
        <v>153</v>
      </c>
      <c r="C6" s="18" t="s">
        <v>152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1.3375000000000001</v>
      </c>
      <c r="M6" s="74"/>
      <c r="N6" s="75">
        <f>RANK(L6,'L m sorrend'!$D$3:$D$22)</f>
        <v>1</v>
      </c>
      <c r="O6" s="80" t="s">
        <v>24</v>
      </c>
    </row>
    <row r="7" spans="1:15" ht="15">
      <c r="B7" s="55" t="s">
        <v>154</v>
      </c>
      <c r="C7" s="81">
        <v>2007</v>
      </c>
      <c r="D7" s="35">
        <v>1.25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1.25</v>
      </c>
      <c r="L7" s="76"/>
      <c r="M7" s="74"/>
      <c r="N7" s="77"/>
    </row>
    <row r="8" spans="1:15" ht="15">
      <c r="B8" s="55" t="s">
        <v>155</v>
      </c>
      <c r="C8" s="81">
        <v>2009</v>
      </c>
      <c r="D8" s="35">
        <v>1.4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1.4</v>
      </c>
      <c r="L8" s="76"/>
      <c r="M8" s="74"/>
      <c r="N8" s="77"/>
    </row>
    <row r="9" spans="1:15" ht="15">
      <c r="B9" s="55" t="s">
        <v>156</v>
      </c>
      <c r="C9" s="81">
        <v>2008</v>
      </c>
      <c r="D9" s="35">
        <v>1.3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1.3</v>
      </c>
      <c r="L9" s="76"/>
      <c r="M9" s="74"/>
      <c r="N9" s="77"/>
    </row>
    <row r="10" spans="1:15" ht="15">
      <c r="B10" s="55" t="s">
        <v>157</v>
      </c>
      <c r="C10" s="81">
        <v>2007</v>
      </c>
      <c r="D10" s="35">
        <v>1.35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1.35</v>
      </c>
      <c r="L10" s="76"/>
      <c r="M10" s="74"/>
      <c r="N10" s="77"/>
      <c r="O10" s="20" t="s">
        <v>59</v>
      </c>
    </row>
    <row r="11" spans="1:15" ht="15">
      <c r="B11" s="55" t="s">
        <v>158</v>
      </c>
      <c r="C11" s="81">
        <v>2008</v>
      </c>
      <c r="D11" s="35">
        <v>1.3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1.3</v>
      </c>
      <c r="L11" s="76"/>
      <c r="M11" s="74"/>
      <c r="N11" s="77"/>
    </row>
    <row r="12" spans="1:15" ht="15">
      <c r="B12" s="58" t="s">
        <v>159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26.25" thickBot="1">
      <c r="A14" s="33" t="s">
        <v>1</v>
      </c>
      <c r="B14" s="57" t="s">
        <v>116</v>
      </c>
      <c r="C14" s="18" t="s">
        <v>117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1.2124999999999999</v>
      </c>
      <c r="M14" s="74"/>
      <c r="N14" s="75">
        <f>RANK(L14,'L m sorrend'!$D$3:$D$22)</f>
        <v>3</v>
      </c>
      <c r="O14" s="80" t="s">
        <v>24</v>
      </c>
    </row>
    <row r="15" spans="1:15" ht="15">
      <c r="B15" s="59" t="s">
        <v>123</v>
      </c>
      <c r="C15" s="82">
        <v>2009</v>
      </c>
      <c r="D15" s="35">
        <v>1.1499999999999999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1.1499999999999999</v>
      </c>
      <c r="L15" s="76"/>
      <c r="M15" s="74"/>
      <c r="N15" s="77"/>
    </row>
    <row r="16" spans="1:15" ht="15">
      <c r="B16" s="59" t="s">
        <v>127</v>
      </c>
      <c r="C16" s="82">
        <v>2009</v>
      </c>
      <c r="D16" s="35">
        <v>1.25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1.25</v>
      </c>
      <c r="L16" s="76"/>
      <c r="M16" s="74"/>
      <c r="N16" s="77"/>
    </row>
    <row r="17" spans="1:19" ht="15">
      <c r="B17" s="59" t="s">
        <v>125</v>
      </c>
      <c r="C17" s="82">
        <v>2008</v>
      </c>
      <c r="D17" s="35">
        <v>1.25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1.25</v>
      </c>
      <c r="L17" s="76"/>
      <c r="M17" s="74"/>
      <c r="N17" s="77"/>
    </row>
    <row r="18" spans="1:19" ht="15">
      <c r="B18" s="59" t="s">
        <v>160</v>
      </c>
      <c r="C18" s="82">
        <v>2008</v>
      </c>
      <c r="D18" s="35">
        <v>1.2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1.2</v>
      </c>
      <c r="L18" s="76"/>
      <c r="M18" s="74"/>
      <c r="N18" s="77"/>
    </row>
    <row r="19" spans="1:19" ht="15">
      <c r="B19" s="59"/>
      <c r="C19" s="82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0</v>
      </c>
      <c r="L19" s="76"/>
      <c r="M19" s="74"/>
      <c r="N19" s="77"/>
    </row>
    <row r="20" spans="1:19" ht="25.5">
      <c r="B20" s="58" t="s">
        <v>122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26.25" thickBot="1">
      <c r="A22" s="33" t="s">
        <v>2</v>
      </c>
      <c r="B22" s="60" t="s">
        <v>153</v>
      </c>
      <c r="C22" s="18" t="s">
        <v>152</v>
      </c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1.2749999999999999</v>
      </c>
      <c r="M22" s="74"/>
      <c r="N22" s="75">
        <f>RANK(L22,'L m sorrend'!$D$3:$D$22)</f>
        <v>2</v>
      </c>
      <c r="O22" s="80" t="s">
        <v>24</v>
      </c>
    </row>
    <row r="23" spans="1:19" ht="15">
      <c r="B23" s="55" t="s">
        <v>223</v>
      </c>
      <c r="C23" s="19">
        <v>2006</v>
      </c>
      <c r="D23" s="35">
        <v>1.2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1.2</v>
      </c>
      <c r="L23" s="76"/>
      <c r="M23" s="74"/>
      <c r="N23" s="77"/>
    </row>
    <row r="24" spans="1:19" ht="15">
      <c r="B24" s="55" t="s">
        <v>209</v>
      </c>
      <c r="C24" s="19">
        <v>2008</v>
      </c>
      <c r="D24" s="35">
        <v>1.3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1.3</v>
      </c>
      <c r="L24" s="76"/>
      <c r="M24" s="74"/>
      <c r="N24" s="77"/>
    </row>
    <row r="25" spans="1:19" ht="15">
      <c r="B25" s="55" t="s">
        <v>224</v>
      </c>
      <c r="C25" s="19">
        <v>2007</v>
      </c>
      <c r="D25" s="35">
        <v>1.3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1.3</v>
      </c>
      <c r="L25" s="76"/>
      <c r="M25" s="74"/>
      <c r="N25" s="77"/>
    </row>
    <row r="26" spans="1:19" ht="15">
      <c r="B26" s="55" t="s">
        <v>225</v>
      </c>
      <c r="C26" s="19" t="s">
        <v>58</v>
      </c>
      <c r="D26" s="35">
        <v>1.25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1.25</v>
      </c>
      <c r="L26" s="76"/>
      <c r="M26" s="74"/>
      <c r="N26" s="77"/>
    </row>
    <row r="27" spans="1:19" ht="15">
      <c r="B27" s="55" t="s">
        <v>226</v>
      </c>
      <c r="C27" s="19" t="s">
        <v>58</v>
      </c>
      <c r="D27" s="35">
        <v>1.25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1.25</v>
      </c>
      <c r="L27" s="76"/>
      <c r="M27" s="74"/>
      <c r="N27" s="77"/>
    </row>
    <row r="28" spans="1:19" ht="15">
      <c r="B28" s="58" t="s">
        <v>159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15.75" thickBot="1">
      <c r="A30" s="33" t="s">
        <v>3</v>
      </c>
      <c r="B30" s="60"/>
      <c r="C30" s="18"/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0</v>
      </c>
      <c r="M30" s="74"/>
      <c r="N30" s="75">
        <f>RANK(L30,'L m sorrend'!$D$3:$D$22)</f>
        <v>4</v>
      </c>
      <c r="O30" s="80" t="s">
        <v>24</v>
      </c>
      <c r="S30" s="36"/>
    </row>
    <row r="31" spans="1:19" ht="15"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0</v>
      </c>
      <c r="L31" s="76"/>
      <c r="M31" s="74"/>
      <c r="N31" s="77"/>
    </row>
    <row r="32" spans="1:19" ht="15"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0</v>
      </c>
      <c r="L32" s="76"/>
      <c r="M32" s="74"/>
      <c r="N32" s="77"/>
    </row>
    <row r="33" spans="1:15" ht="15"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0</v>
      </c>
      <c r="L33" s="76"/>
      <c r="M33" s="74"/>
      <c r="N33" s="77"/>
    </row>
    <row r="34" spans="1:15" ht="15"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0</v>
      </c>
      <c r="L34" s="76"/>
      <c r="M34" s="74"/>
      <c r="N34" s="77"/>
    </row>
    <row r="35" spans="1:15" ht="15"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0</v>
      </c>
      <c r="L35" s="76"/>
      <c r="M35" s="74"/>
      <c r="N35" s="77"/>
    </row>
    <row r="36" spans="1:15" ht="15">
      <c r="B36" s="58" t="s">
        <v>10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15.75" thickBot="1">
      <c r="A38" s="33" t="s">
        <v>4</v>
      </c>
      <c r="B38" s="60"/>
      <c r="C38" s="18"/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0</v>
      </c>
      <c r="M38" s="74"/>
      <c r="N38" s="75">
        <f>RANK(L38,'L m sorrend'!$D$3:$D$22)</f>
        <v>4</v>
      </c>
      <c r="O38" s="80" t="s">
        <v>24</v>
      </c>
    </row>
    <row r="39" spans="1:15" ht="15"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0</v>
      </c>
      <c r="L39" s="76"/>
      <c r="M39" s="74"/>
      <c r="N39" s="77"/>
    </row>
    <row r="40" spans="1:15" ht="15"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0</v>
      </c>
      <c r="L40" s="76"/>
      <c r="M40" s="74"/>
      <c r="N40" s="77"/>
    </row>
    <row r="41" spans="1:15" ht="15"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0</v>
      </c>
      <c r="L41" s="76"/>
      <c r="M41" s="74"/>
      <c r="N41" s="77"/>
    </row>
    <row r="42" spans="1:15" ht="15"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0</v>
      </c>
      <c r="L42" s="76"/>
      <c r="M42" s="74"/>
      <c r="N42" s="77"/>
    </row>
    <row r="43" spans="1:15" ht="15"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0</v>
      </c>
      <c r="L43" s="76"/>
      <c r="M43" s="74"/>
      <c r="N43" s="77"/>
    </row>
    <row r="44" spans="1:15" ht="15">
      <c r="B44" s="58" t="s">
        <v>10</v>
      </c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0</v>
      </c>
      <c r="M46" s="74"/>
      <c r="N46" s="75">
        <f>RANK(L46,'L m sorrend'!$D$3:$D$22)</f>
        <v>4</v>
      </c>
      <c r="O46" s="80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0</v>
      </c>
      <c r="L47" s="76"/>
      <c r="M47" s="74"/>
      <c r="N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0</v>
      </c>
      <c r="L48" s="76"/>
      <c r="M48" s="74"/>
      <c r="N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0</v>
      </c>
      <c r="L49" s="76"/>
      <c r="M49" s="74"/>
      <c r="N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0</v>
      </c>
      <c r="L50" s="76"/>
      <c r="M50" s="74"/>
      <c r="N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6"/>
      <c r="M51" s="74"/>
      <c r="N51" s="77"/>
    </row>
    <row r="52" spans="1:15" ht="15">
      <c r="B52" s="58" t="s">
        <v>10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0</v>
      </c>
      <c r="M54" s="74"/>
      <c r="N54" s="75">
        <f>RANK(L54,'L m sorrend'!$D$3:$D$22)</f>
        <v>4</v>
      </c>
      <c r="O54" s="80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0</v>
      </c>
      <c r="L55" s="76"/>
      <c r="M55" s="74"/>
      <c r="N55" s="77"/>
      <c r="O55" s="38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0</v>
      </c>
      <c r="L56" s="76"/>
      <c r="M56" s="74"/>
      <c r="N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0</v>
      </c>
      <c r="L57" s="76"/>
      <c r="M57" s="74"/>
      <c r="N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0</v>
      </c>
      <c r="L58" s="76"/>
      <c r="M58" s="74"/>
      <c r="N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0</v>
      </c>
      <c r="L59" s="76"/>
      <c r="M59" s="74"/>
      <c r="N59" s="77"/>
    </row>
    <row r="60" spans="1:15" ht="15">
      <c r="B60" s="58" t="s">
        <v>10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RANK(L62,'L m sorrend'!$D$3:$D$22)</f>
        <v>4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RANK(L70,'L m sorrend'!$D$3:$D$22)</f>
        <v>4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RANK(L78,'L m sorrend'!$D$3:$D$22)</f>
        <v>4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RANK(L86,'L m sorrend'!$D$3:$D$22)</f>
        <v>4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RANK(L94,'L m sorrend'!$D$3:$D$22)</f>
        <v>4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RANK(L102,'L m sorrend'!$D$3:$D$22)</f>
        <v>4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RANK(L110,'L m sorrend'!$D$3:$D$22)</f>
        <v>4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RANK(L118,'L m sorrend'!$D$3:$D$22)</f>
        <v>4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RANK(L126,'L m sorrend'!$D$3:$D$22)</f>
        <v>4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RANK(L134,'L m sorrend'!$D$3:$D$22)</f>
        <v>4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RANK(L142,'L m sorrend'!$D$3:$D$22)</f>
        <v>4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RANK(L150,'L m sorrend'!$D$3:$D$22)</f>
        <v>4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RANK(L158,'L m sorrend'!$D$3:$D$22)</f>
        <v>4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conditionalFormatting sqref="D12:I14 D20:I22 D28:I30 D36:I38 D44:I46 D52:I54 D60:I62 D68:I70">
    <cfRule type="cellIs" dxfId="51" priority="13" operator="between">
      <formula>2002</formula>
      <formula>2007</formula>
    </cfRule>
  </conditionalFormatting>
  <conditionalFormatting sqref="D76:I78">
    <cfRule type="cellIs" dxfId="50" priority="12" operator="between">
      <formula>2002</formula>
      <formula>2007</formula>
    </cfRule>
  </conditionalFormatting>
  <conditionalFormatting sqref="D84:I86">
    <cfRule type="cellIs" dxfId="49" priority="11" operator="between">
      <formula>2002</formula>
      <formula>2007</formula>
    </cfRule>
  </conditionalFormatting>
  <conditionalFormatting sqref="D92:I94">
    <cfRule type="cellIs" dxfId="48" priority="10" operator="between">
      <formula>2002</formula>
      <formula>2007</formula>
    </cfRule>
  </conditionalFormatting>
  <conditionalFormatting sqref="D100:I102">
    <cfRule type="cellIs" dxfId="47" priority="9" operator="between">
      <formula>2002</formula>
      <formula>2007</formula>
    </cfRule>
  </conditionalFormatting>
  <conditionalFormatting sqref="D108:I110">
    <cfRule type="cellIs" dxfId="46" priority="8" operator="between">
      <formula>2002</formula>
      <formula>2007</formula>
    </cfRule>
  </conditionalFormatting>
  <conditionalFormatting sqref="D116:I118">
    <cfRule type="cellIs" dxfId="45" priority="7" operator="between">
      <formula>2002</formula>
      <formula>2007</formula>
    </cfRule>
  </conditionalFormatting>
  <conditionalFormatting sqref="D124:I126">
    <cfRule type="cellIs" dxfId="44" priority="6" operator="between">
      <formula>2002</formula>
      <formula>2007</formula>
    </cfRule>
  </conditionalFormatting>
  <conditionalFormatting sqref="D132:I134">
    <cfRule type="cellIs" dxfId="43" priority="5" operator="between">
      <formula>2002</formula>
      <formula>2007</formula>
    </cfRule>
  </conditionalFormatting>
  <conditionalFormatting sqref="D140:I142">
    <cfRule type="cellIs" dxfId="42" priority="4" operator="between">
      <formula>2002</formula>
      <formula>2007</formula>
    </cfRule>
  </conditionalFormatting>
  <conditionalFormatting sqref="D148:I150">
    <cfRule type="cellIs" dxfId="41" priority="3" operator="between">
      <formula>2002</formula>
      <formula>2007</formula>
    </cfRule>
  </conditionalFormatting>
  <conditionalFormatting sqref="D156:I158">
    <cfRule type="cellIs" dxfId="40" priority="2" operator="between">
      <formula>2002</formula>
      <formula>2007</formula>
    </cfRule>
  </conditionalFormatting>
  <conditionalFormatting sqref="D164:I248">
    <cfRule type="cellIs" dxfId="39" priority="1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D7" sqref="D7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L magas'!A1:M1</f>
        <v>Lány</v>
      </c>
      <c r="B1" s="69" t="str">
        <f>'56 kcs L magas'!C1</f>
        <v>V-VI.</v>
      </c>
      <c r="C1" s="100" t="str">
        <f>'56 kcs L magas'!E1</f>
        <v>Magasugrás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L magas'!C6</f>
        <v>Tolna</v>
      </c>
      <c r="C3" s="63" t="str">
        <f>'56 kcs L magas'!B6</f>
        <v xml:space="preserve">Tolnai Szent István Katolikus Gimnázium </v>
      </c>
      <c r="D3" s="64">
        <f>'56 kcs L magas'!L6</f>
        <v>1.3375000000000001</v>
      </c>
      <c r="H3" t="s">
        <v>42</v>
      </c>
      <c r="J3" t="s">
        <v>37</v>
      </c>
    </row>
    <row r="4" spans="1:10">
      <c r="A4" s="62" t="s">
        <v>1</v>
      </c>
      <c r="B4" s="63" t="str">
        <f>'56 kcs L magas'!C22</f>
        <v>Tolna</v>
      </c>
      <c r="C4" s="63" t="str">
        <f>'56 kcs L magas'!B22</f>
        <v xml:space="preserve">Tolnai Szent István Katolikus Gimnázium </v>
      </c>
      <c r="D4" s="64">
        <f>'56 kcs L magas'!L22</f>
        <v>1.2749999999999999</v>
      </c>
      <c r="H4" t="s">
        <v>41</v>
      </c>
      <c r="J4" t="s">
        <v>38</v>
      </c>
    </row>
    <row r="5" spans="1:10">
      <c r="A5" s="62" t="s">
        <v>2</v>
      </c>
      <c r="B5" s="63" t="str">
        <f>'56 kcs L magas'!C14</f>
        <v>Szekszárd</v>
      </c>
      <c r="C5" s="63" t="str">
        <f>'56 kcs L magas'!B14</f>
        <v xml:space="preserve">Szekszárdi Garay János Gimnázium </v>
      </c>
      <c r="D5" s="64">
        <f>'56 kcs L magas'!L14</f>
        <v>1.2124999999999999</v>
      </c>
      <c r="H5" t="s">
        <v>46</v>
      </c>
    </row>
    <row r="6" spans="1:10">
      <c r="A6" s="62" t="s">
        <v>3</v>
      </c>
      <c r="B6" s="63">
        <f>'56 kcs L magas'!C30</f>
        <v>0</v>
      </c>
      <c r="C6" s="63">
        <f>'56 kcs L magas'!B30</f>
        <v>0</v>
      </c>
      <c r="D6" s="64">
        <f>'56 kcs L magas'!L30</f>
        <v>0</v>
      </c>
      <c r="H6" t="s">
        <v>44</v>
      </c>
    </row>
    <row r="7" spans="1:10">
      <c r="A7" s="62" t="s">
        <v>4</v>
      </c>
      <c r="B7" s="63">
        <f>'56 kcs L magas'!C38</f>
        <v>0</v>
      </c>
      <c r="C7" s="63">
        <f>'56 kcs L magas'!B38</f>
        <v>0</v>
      </c>
      <c r="D7" s="64">
        <f>'56 kcs L magas'!L38</f>
        <v>0</v>
      </c>
      <c r="H7" t="s">
        <v>45</v>
      </c>
    </row>
    <row r="8" spans="1:10">
      <c r="A8" s="62" t="s">
        <v>5</v>
      </c>
      <c r="B8" s="63">
        <f>'56 kcs L magas'!C46</f>
        <v>0</v>
      </c>
      <c r="C8" s="63">
        <f>'56 kcs L magas'!B46</f>
        <v>0</v>
      </c>
      <c r="D8" s="64">
        <f>'56 kcs L magas'!L46</f>
        <v>0</v>
      </c>
      <c r="H8" t="s">
        <v>47</v>
      </c>
    </row>
    <row r="9" spans="1:10">
      <c r="A9" s="62" t="s">
        <v>6</v>
      </c>
      <c r="B9" s="63">
        <f>'56 kcs L magas'!C54</f>
        <v>0</v>
      </c>
      <c r="C9" s="63">
        <f>'56 kcs L magas'!B54</f>
        <v>0</v>
      </c>
      <c r="D9" s="64">
        <f>'56 kcs L magas'!L54</f>
        <v>0</v>
      </c>
      <c r="H9" t="s">
        <v>48</v>
      </c>
    </row>
    <row r="10" spans="1:10">
      <c r="A10" s="62" t="s">
        <v>7</v>
      </c>
      <c r="B10" s="63">
        <f>'56 kcs L magas'!C62</f>
        <v>0</v>
      </c>
      <c r="C10" s="63">
        <f>'56 kcs L magas'!B62</f>
        <v>0</v>
      </c>
      <c r="D10" s="64">
        <f>'56 kcs L magas'!L62</f>
        <v>0</v>
      </c>
      <c r="H10" t="s">
        <v>49</v>
      </c>
    </row>
    <row r="11" spans="1:10">
      <c r="A11" s="62" t="s">
        <v>17</v>
      </c>
      <c r="B11" s="63">
        <f>'56 kcs L magas'!C70</f>
        <v>0</v>
      </c>
      <c r="C11" s="63">
        <f>'56 kcs L magas'!B70</f>
        <v>0</v>
      </c>
      <c r="D11" s="64">
        <f>'56 kcs L magas'!L70</f>
        <v>0</v>
      </c>
    </row>
    <row r="12" spans="1:10">
      <c r="A12" s="62" t="s">
        <v>18</v>
      </c>
      <c r="B12" s="63">
        <f>'56 kcs L magas'!C78</f>
        <v>0</v>
      </c>
      <c r="C12" s="63">
        <f>'56 kcs L magas'!B78</f>
        <v>0</v>
      </c>
      <c r="D12" s="64">
        <f>'56 kcs L magas'!L78</f>
        <v>0</v>
      </c>
    </row>
    <row r="13" spans="1:10">
      <c r="A13" s="62" t="s">
        <v>19</v>
      </c>
      <c r="B13" s="63">
        <f>'56 kcs L magas'!C86</f>
        <v>0</v>
      </c>
      <c r="C13" s="63">
        <f>'56 kcs L magas'!B86</f>
        <v>0</v>
      </c>
      <c r="D13" s="64">
        <f>'56 kcs L magas'!L86</f>
        <v>0</v>
      </c>
    </row>
    <row r="14" spans="1:10">
      <c r="A14" s="62" t="s">
        <v>20</v>
      </c>
      <c r="B14" s="63">
        <f>'56 kcs L magas'!C94</f>
        <v>0</v>
      </c>
      <c r="C14" s="63">
        <f>'56 kcs L magas'!B94</f>
        <v>0</v>
      </c>
      <c r="D14" s="64">
        <f>'56 kcs L magas'!L94</f>
        <v>0</v>
      </c>
    </row>
    <row r="15" spans="1:10">
      <c r="A15" s="62" t="s">
        <v>21</v>
      </c>
      <c r="B15" s="63">
        <f>'56 kcs L magas'!C102</f>
        <v>0</v>
      </c>
      <c r="C15" s="63">
        <f>'56 kcs L magas'!B102</f>
        <v>0</v>
      </c>
      <c r="D15" s="64">
        <f>'56 kcs L magas'!L102</f>
        <v>0</v>
      </c>
    </row>
    <row r="16" spans="1:10">
      <c r="A16" s="62" t="s">
        <v>22</v>
      </c>
      <c r="B16" s="63">
        <f>'56 kcs L magas'!C110</f>
        <v>0</v>
      </c>
      <c r="C16" s="63">
        <f>'56 kcs L magas'!B110</f>
        <v>0</v>
      </c>
      <c r="D16" s="64">
        <f>'56 kcs L magas'!L110</f>
        <v>0</v>
      </c>
    </row>
    <row r="17" spans="1:4">
      <c r="A17" s="62" t="s">
        <v>23</v>
      </c>
      <c r="B17" s="63">
        <f>'56 kcs L magas'!C118</f>
        <v>0</v>
      </c>
      <c r="C17" s="63">
        <v>0</v>
      </c>
      <c r="D17" s="64">
        <f>'56 kcs L magas'!L118</f>
        <v>0</v>
      </c>
    </row>
    <row r="18" spans="1:4">
      <c r="A18" s="62" t="s">
        <v>28</v>
      </c>
      <c r="B18" s="63">
        <f>'56 kcs L magas'!C126</f>
        <v>0</v>
      </c>
      <c r="C18" s="63">
        <f>'56 kcs L magas'!B126</f>
        <v>0</v>
      </c>
      <c r="D18" s="64">
        <f>'56 kcs L magas'!L126</f>
        <v>0</v>
      </c>
    </row>
    <row r="19" spans="1:4">
      <c r="A19" s="62" t="s">
        <v>29</v>
      </c>
      <c r="B19" s="63">
        <f>'56 kcs L magas'!C134</f>
        <v>0</v>
      </c>
      <c r="C19" s="63">
        <f>'56 kcs L magas'!B134</f>
        <v>0</v>
      </c>
      <c r="D19" s="64">
        <f>'56 kcs L magas'!L134</f>
        <v>0</v>
      </c>
    </row>
    <row r="20" spans="1:4">
      <c r="A20" s="62" t="s">
        <v>30</v>
      </c>
      <c r="B20" s="63">
        <f>'56 kcs L magas'!C142</f>
        <v>0</v>
      </c>
      <c r="C20" s="63">
        <f>'56 kcs L magas'!B142</f>
        <v>0</v>
      </c>
      <c r="D20" s="64">
        <f>'56 kcs L magas'!L142</f>
        <v>0</v>
      </c>
    </row>
    <row r="21" spans="1:4">
      <c r="A21" s="62" t="s">
        <v>31</v>
      </c>
      <c r="B21" s="63">
        <f>'56 kcs L magas'!C150</f>
        <v>0</v>
      </c>
      <c r="C21" s="63">
        <f>'56 kcs L magas'!B150</f>
        <v>0</v>
      </c>
      <c r="D21" s="64">
        <f>'56 kcs L magas'!L150</f>
        <v>0</v>
      </c>
    </row>
    <row r="22" spans="1:4">
      <c r="A22" s="62" t="s">
        <v>32</v>
      </c>
      <c r="B22" s="63">
        <f>'56 kcs L magas'!C158</f>
        <v>0</v>
      </c>
      <c r="C22" s="63">
        <f>'56 kcs L magas'!B158</f>
        <v>0</v>
      </c>
      <c r="D22" s="64">
        <f>'56 kcs L magas'!L158</f>
        <v>0</v>
      </c>
    </row>
    <row r="24" spans="1:4" ht="27.75" customHeight="1">
      <c r="B24" s="66" t="str">
        <f>[6]Fedlap!A22</f>
        <v>Szekszárd, Atlétika Centrum</v>
      </c>
      <c r="C24" s="67">
        <f>[6]Fedlap!A25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5">
    <sortCondition descending="1" ref="D3:D5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S248"/>
  <sheetViews>
    <sheetView showWhiteSpace="0" topLeftCell="A2" zoomScaleNormal="100" zoomScalePageLayoutView="85" workbookViewId="0">
      <selection activeCell="D12" sqref="D12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38</v>
      </c>
      <c r="B1" s="99"/>
      <c r="C1" s="99" t="s">
        <v>39</v>
      </c>
      <c r="D1" s="99"/>
      <c r="E1" s="99" t="s">
        <v>48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15.75" thickBot="1">
      <c r="A6" s="33" t="s">
        <v>0</v>
      </c>
      <c r="B6" s="57" t="s">
        <v>161</v>
      </c>
      <c r="C6" s="18" t="s">
        <v>63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17.272499999999997</v>
      </c>
      <c r="M6" s="74"/>
      <c r="N6" s="75">
        <f>RANK(L6,'L d sorrend'!$D$3:$D$22)</f>
        <v>2</v>
      </c>
      <c r="O6" s="80" t="s">
        <v>24</v>
      </c>
    </row>
    <row r="7" spans="1:15" ht="15">
      <c r="B7" s="55" t="s">
        <v>163</v>
      </c>
      <c r="C7" s="81">
        <v>2005</v>
      </c>
      <c r="D7" s="35">
        <v>17.29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17.29</v>
      </c>
      <c r="L7" s="76"/>
      <c r="M7" s="74"/>
      <c r="N7" s="77"/>
    </row>
    <row r="8" spans="1:15" ht="15">
      <c r="B8" s="55" t="s">
        <v>164</v>
      </c>
      <c r="C8" s="81">
        <v>2007</v>
      </c>
      <c r="D8" s="35">
        <v>14.73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14.73</v>
      </c>
      <c r="L8" s="76"/>
      <c r="M8" s="74"/>
      <c r="N8" s="77"/>
    </row>
    <row r="9" spans="1:15" ht="15">
      <c r="B9" s="55" t="s">
        <v>165</v>
      </c>
      <c r="C9" s="81">
        <v>2005</v>
      </c>
      <c r="D9" s="35">
        <v>15.77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15.77</v>
      </c>
      <c r="L9" s="76"/>
      <c r="M9" s="74"/>
      <c r="N9" s="77"/>
    </row>
    <row r="10" spans="1:15" ht="15">
      <c r="B10" s="55" t="s">
        <v>166</v>
      </c>
      <c r="C10" s="81">
        <v>2007</v>
      </c>
      <c r="D10" s="35">
        <v>19.809999999999999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19.809999999999999</v>
      </c>
      <c r="L10" s="76"/>
      <c r="M10" s="74"/>
      <c r="N10" s="77"/>
      <c r="O10" s="20" t="s">
        <v>59</v>
      </c>
    </row>
    <row r="11" spans="1:15" ht="15">
      <c r="B11" s="55" t="s">
        <v>167</v>
      </c>
      <c r="C11" s="81">
        <v>2008</v>
      </c>
      <c r="D11" s="35">
        <v>16.22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16.22</v>
      </c>
      <c r="L11" s="76"/>
      <c r="M11" s="74"/>
      <c r="N11" s="77"/>
    </row>
    <row r="12" spans="1:15" ht="15">
      <c r="B12" s="58" t="s">
        <v>162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15.75" thickBot="1">
      <c r="A14" s="33" t="s">
        <v>1</v>
      </c>
      <c r="B14" s="57" t="s">
        <v>168</v>
      </c>
      <c r="C14" s="18" t="s">
        <v>117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20.072500000000002</v>
      </c>
      <c r="M14" s="74"/>
      <c r="N14" s="75">
        <f>RANK(L14,'L d sorrend'!$D$3:$D$22)</f>
        <v>1</v>
      </c>
      <c r="O14" s="80" t="s">
        <v>24</v>
      </c>
    </row>
    <row r="15" spans="1:15" ht="15">
      <c r="B15" s="59" t="s">
        <v>169</v>
      </c>
      <c r="C15" s="82">
        <v>2006</v>
      </c>
      <c r="D15" s="35">
        <v>15.17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15.17</v>
      </c>
      <c r="L15" s="76"/>
      <c r="M15" s="74"/>
      <c r="N15" s="77"/>
    </row>
    <row r="16" spans="1:15" ht="15">
      <c r="B16" s="59" t="s">
        <v>170</v>
      </c>
      <c r="C16" s="82">
        <v>2008</v>
      </c>
      <c r="D16" s="35">
        <v>28.4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28.4</v>
      </c>
      <c r="L16" s="76"/>
      <c r="M16" s="74"/>
      <c r="N16" s="77"/>
    </row>
    <row r="17" spans="1:19" ht="15">
      <c r="B17" s="59" t="s">
        <v>171</v>
      </c>
      <c r="C17" s="82">
        <v>2007</v>
      </c>
      <c r="D17" s="35">
        <v>16.46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16.46</v>
      </c>
      <c r="L17" s="76"/>
      <c r="M17" s="74"/>
      <c r="N17" s="77"/>
    </row>
    <row r="18" spans="1:19" ht="15">
      <c r="B18" s="59" t="s">
        <v>172</v>
      </c>
      <c r="C18" s="82">
        <v>2006</v>
      </c>
      <c r="D18" s="35">
        <v>20.260000000000002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20.260000000000002</v>
      </c>
      <c r="L18" s="76"/>
      <c r="M18" s="74"/>
      <c r="N18" s="77"/>
    </row>
    <row r="19" spans="1:19" ht="15">
      <c r="B19" s="59" t="s">
        <v>173</v>
      </c>
      <c r="C19" s="82">
        <v>2008</v>
      </c>
      <c r="D19" s="35">
        <v>13.86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13.86</v>
      </c>
      <c r="L19" s="76"/>
      <c r="M19" s="74"/>
      <c r="N19" s="77"/>
    </row>
    <row r="20" spans="1:19" ht="15">
      <c r="B20" s="58" t="s">
        <v>174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15.75" thickBot="1">
      <c r="A22" s="33" t="s">
        <v>2</v>
      </c>
      <c r="B22" s="60"/>
      <c r="C22" s="18"/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0</v>
      </c>
      <c r="M22" s="74"/>
      <c r="N22" s="75">
        <f>RANK(L22,'L d sorrend'!$D$3:$D$22)</f>
        <v>3</v>
      </c>
      <c r="O22" s="80" t="s">
        <v>24</v>
      </c>
    </row>
    <row r="23" spans="1:19" ht="15"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0</v>
      </c>
      <c r="L23" s="76"/>
      <c r="M23" s="74"/>
      <c r="N23" s="77"/>
    </row>
    <row r="24" spans="1:19" ht="15"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0</v>
      </c>
      <c r="L24" s="76"/>
      <c r="M24" s="74"/>
      <c r="N24" s="77"/>
    </row>
    <row r="25" spans="1:19" ht="15"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0</v>
      </c>
      <c r="L25" s="76"/>
      <c r="M25" s="74"/>
      <c r="N25" s="77"/>
    </row>
    <row r="26" spans="1:19" ht="15"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0</v>
      </c>
      <c r="L26" s="76"/>
      <c r="M26" s="74"/>
      <c r="N26" s="77"/>
    </row>
    <row r="27" spans="1:19" ht="15"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0</v>
      </c>
      <c r="L27" s="76"/>
      <c r="M27" s="74"/>
      <c r="N27" s="77"/>
    </row>
    <row r="28" spans="1:19" ht="15">
      <c r="B28" s="58" t="s">
        <v>10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15.75" thickBot="1">
      <c r="A30" s="33" t="s">
        <v>3</v>
      </c>
      <c r="B30" s="60"/>
      <c r="C30" s="18"/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0</v>
      </c>
      <c r="M30" s="74"/>
      <c r="N30" s="75">
        <f>RANK(L30,'L d sorrend'!$D$3:$D$22)</f>
        <v>3</v>
      </c>
      <c r="O30" s="80" t="s">
        <v>24</v>
      </c>
      <c r="S30" s="36"/>
    </row>
    <row r="31" spans="1:19" ht="15"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0</v>
      </c>
      <c r="L31" s="76"/>
      <c r="M31" s="74"/>
      <c r="N31" s="77"/>
    </row>
    <row r="32" spans="1:19" ht="15"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0</v>
      </c>
      <c r="L32" s="76"/>
      <c r="M32" s="74"/>
      <c r="N32" s="77"/>
    </row>
    <row r="33" spans="1:15" ht="15"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0</v>
      </c>
      <c r="L33" s="76"/>
      <c r="M33" s="74"/>
      <c r="N33" s="77"/>
    </row>
    <row r="34" spans="1:15" ht="15"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0</v>
      </c>
      <c r="L34" s="76"/>
      <c r="M34" s="74"/>
      <c r="N34" s="77"/>
    </row>
    <row r="35" spans="1:15" ht="15"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0</v>
      </c>
      <c r="L35" s="76"/>
      <c r="M35" s="74"/>
      <c r="N35" s="77"/>
    </row>
    <row r="36" spans="1:15" ht="15">
      <c r="B36" s="58" t="s">
        <v>10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15.75" thickBot="1">
      <c r="A38" s="33" t="s">
        <v>4</v>
      </c>
      <c r="B38" s="60"/>
      <c r="C38" s="18"/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0</v>
      </c>
      <c r="M38" s="74"/>
      <c r="N38" s="75">
        <f>RANK(L38,'L d sorrend'!$D$3:$D$22)</f>
        <v>3</v>
      </c>
      <c r="O38" s="80" t="s">
        <v>24</v>
      </c>
    </row>
    <row r="39" spans="1:15" ht="15"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0</v>
      </c>
      <c r="L39" s="76"/>
      <c r="M39" s="74"/>
      <c r="N39" s="77"/>
    </row>
    <row r="40" spans="1:15" ht="15"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0</v>
      </c>
      <c r="L40" s="76"/>
      <c r="M40" s="74"/>
      <c r="N40" s="77"/>
    </row>
    <row r="41" spans="1:15" ht="15"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0</v>
      </c>
      <c r="L41" s="76"/>
      <c r="M41" s="74"/>
      <c r="N41" s="77"/>
    </row>
    <row r="42" spans="1:15" ht="15"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0</v>
      </c>
      <c r="L42" s="76"/>
      <c r="M42" s="74"/>
      <c r="N42" s="77"/>
    </row>
    <row r="43" spans="1:15" ht="15"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0</v>
      </c>
      <c r="L43" s="76"/>
      <c r="M43" s="74"/>
      <c r="N43" s="77"/>
    </row>
    <row r="44" spans="1:15" ht="15">
      <c r="B44" s="58" t="s">
        <v>10</v>
      </c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0</v>
      </c>
      <c r="M46" s="74"/>
      <c r="N46" s="75">
        <f>RANK(L46,'L d sorrend'!$D$3:$D$22)</f>
        <v>3</v>
      </c>
      <c r="O46" s="80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0</v>
      </c>
      <c r="L47" s="76"/>
      <c r="M47" s="74"/>
      <c r="N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0</v>
      </c>
      <c r="L48" s="76"/>
      <c r="M48" s="74"/>
      <c r="N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0</v>
      </c>
      <c r="L49" s="76"/>
      <c r="M49" s="74"/>
      <c r="N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0</v>
      </c>
      <c r="L50" s="76"/>
      <c r="M50" s="74"/>
      <c r="N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6"/>
      <c r="M51" s="74"/>
      <c r="N51" s="77"/>
    </row>
    <row r="52" spans="1:15" ht="15">
      <c r="B52" s="58" t="s">
        <v>10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0</v>
      </c>
      <c r="M54" s="74"/>
      <c r="N54" s="75">
        <f>RANK(L54,'L d sorrend'!$D$3:$D$22)</f>
        <v>3</v>
      </c>
      <c r="O54" s="80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0</v>
      </c>
      <c r="L55" s="76"/>
      <c r="M55" s="74"/>
      <c r="N55" s="77"/>
      <c r="O55" s="38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0</v>
      </c>
      <c r="L56" s="76"/>
      <c r="M56" s="74"/>
      <c r="N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0</v>
      </c>
      <c r="L57" s="76"/>
      <c r="M57" s="74"/>
      <c r="N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0</v>
      </c>
      <c r="L58" s="76"/>
      <c r="M58" s="74"/>
      <c r="N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0</v>
      </c>
      <c r="L59" s="76"/>
      <c r="M59" s="74"/>
      <c r="N59" s="77"/>
    </row>
    <row r="60" spans="1:15" ht="15">
      <c r="B60" s="58" t="s">
        <v>10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RANK(L62,'L d sorrend'!$D$3:$D$22)</f>
        <v>3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RANK(L70,'L d sorrend'!$D$3:$D$22)</f>
        <v>3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RANK(L78,'L d sorrend'!$D$3:$D$22)</f>
        <v>3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RANK(L86,'L d sorrend'!$D$3:$D$22)</f>
        <v>3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RANK(L94,'L d sorrend'!$D$3:$D$22)</f>
        <v>3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RANK(L102,'L d sorrend'!$D$3:$D$22)</f>
        <v>3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RANK(L110,'L d sorrend'!$D$3:$D$22)</f>
        <v>3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RANK(L118,'L d sorrend'!$D$3:$D$22)</f>
        <v>3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RANK(L126,'L d sorrend'!$D$3:$D$22)</f>
        <v>3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RANK(L134,'L d sorrend'!$D$3:$D$22)</f>
        <v>3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RANK(L142,'L d sorrend'!$D$3:$D$22)</f>
        <v>3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RANK(L150,'L d sorrend'!$D$3:$D$22)</f>
        <v>3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RANK(L158,'L d sorrend'!$D$3:$D$22)</f>
        <v>3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conditionalFormatting sqref="D12:I14 D20:I22 D28:I30 D36:I38 D44:I46 D52:I54 D60:I62 D68:I70">
    <cfRule type="cellIs" dxfId="38" priority="13" operator="between">
      <formula>2002</formula>
      <formula>2007</formula>
    </cfRule>
  </conditionalFormatting>
  <conditionalFormatting sqref="D76:I78">
    <cfRule type="cellIs" dxfId="37" priority="12" operator="between">
      <formula>2002</formula>
      <formula>2007</formula>
    </cfRule>
  </conditionalFormatting>
  <conditionalFormatting sqref="D84:I86">
    <cfRule type="cellIs" dxfId="36" priority="11" operator="between">
      <formula>2002</formula>
      <formula>2007</formula>
    </cfRule>
  </conditionalFormatting>
  <conditionalFormatting sqref="D92:I94">
    <cfRule type="cellIs" dxfId="35" priority="10" operator="between">
      <formula>2002</formula>
      <formula>2007</formula>
    </cfRule>
  </conditionalFormatting>
  <conditionalFormatting sqref="D100:I102">
    <cfRule type="cellIs" dxfId="34" priority="9" operator="between">
      <formula>2002</formula>
      <formula>2007</formula>
    </cfRule>
  </conditionalFormatting>
  <conditionalFormatting sqref="D108:I110">
    <cfRule type="cellIs" dxfId="33" priority="8" operator="between">
      <formula>2002</formula>
      <formula>2007</formula>
    </cfRule>
  </conditionalFormatting>
  <conditionalFormatting sqref="D116:I118">
    <cfRule type="cellIs" dxfId="32" priority="7" operator="between">
      <formula>2002</formula>
      <formula>2007</formula>
    </cfRule>
  </conditionalFormatting>
  <conditionalFormatting sqref="D124:I126">
    <cfRule type="cellIs" dxfId="31" priority="6" operator="between">
      <formula>2002</formula>
      <formula>2007</formula>
    </cfRule>
  </conditionalFormatting>
  <conditionalFormatting sqref="D132:I134">
    <cfRule type="cellIs" dxfId="30" priority="5" operator="between">
      <formula>2002</formula>
      <formula>2007</formula>
    </cfRule>
  </conditionalFormatting>
  <conditionalFormatting sqref="D140:I142">
    <cfRule type="cellIs" dxfId="29" priority="4" operator="between">
      <formula>2002</formula>
      <formula>2007</formula>
    </cfRule>
  </conditionalFormatting>
  <conditionalFormatting sqref="D148:I150">
    <cfRule type="cellIs" dxfId="28" priority="3" operator="between">
      <formula>2002</formula>
      <formula>2007</formula>
    </cfRule>
  </conditionalFormatting>
  <conditionalFormatting sqref="D156:I158">
    <cfRule type="cellIs" dxfId="27" priority="2" operator="between">
      <formula>2002</formula>
      <formula>2007</formula>
    </cfRule>
  </conditionalFormatting>
  <conditionalFormatting sqref="D164:I248">
    <cfRule type="cellIs" dxfId="26" priority="1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D6" sqref="D6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L diszkosz'!A1:M1</f>
        <v>Lány</v>
      </c>
      <c r="B1" s="69" t="str">
        <f>'56 kcs L diszkosz'!C1</f>
        <v>V-VI.</v>
      </c>
      <c r="C1" s="100" t="str">
        <f>'56 kcs L diszkosz'!E1</f>
        <v>Diszkoszvetés (1 kg)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L diszkosz'!C14</f>
        <v>Szekszárd</v>
      </c>
      <c r="C3" s="63" t="str">
        <f>'56 kcs L diszkosz'!B14</f>
        <v>Szekszárdi I.Béla Gimnázium</v>
      </c>
      <c r="D3" s="64">
        <f>'56 kcs L diszkosz'!L14</f>
        <v>20.072500000000002</v>
      </c>
      <c r="H3" t="s">
        <v>42</v>
      </c>
      <c r="J3" t="s">
        <v>37</v>
      </c>
    </row>
    <row r="4" spans="1:10">
      <c r="A4" s="62" t="s">
        <v>1</v>
      </c>
      <c r="B4" s="63" t="str">
        <f>'56 kcs L diszkosz'!C6</f>
        <v>Bonyhád</v>
      </c>
      <c r="C4" s="63" t="str">
        <f>'56 kcs L diszkosz'!B6</f>
        <v xml:space="preserve">TVM SZC Perczel Mór Technikum </v>
      </c>
      <c r="D4" s="64">
        <f>'56 kcs L diszkosz'!L6</f>
        <v>17.272499999999997</v>
      </c>
      <c r="H4" t="s">
        <v>41</v>
      </c>
      <c r="J4" t="s">
        <v>38</v>
      </c>
    </row>
    <row r="5" spans="1:10">
      <c r="A5" s="62" t="s">
        <v>2</v>
      </c>
      <c r="B5" s="63">
        <f>'56 kcs L diszkosz'!C22</f>
        <v>0</v>
      </c>
      <c r="C5" s="63">
        <f>'56 kcs L diszkosz'!B22</f>
        <v>0</v>
      </c>
      <c r="D5" s="64">
        <f>'56 kcs L diszkosz'!L22</f>
        <v>0</v>
      </c>
      <c r="H5" t="s">
        <v>46</v>
      </c>
    </row>
    <row r="6" spans="1:10">
      <c r="A6" s="62" t="s">
        <v>3</v>
      </c>
      <c r="B6" s="63">
        <f>'56 kcs L diszkosz'!C30</f>
        <v>0</v>
      </c>
      <c r="C6" s="63">
        <f>'56 kcs L diszkosz'!B30</f>
        <v>0</v>
      </c>
      <c r="D6" s="64">
        <f>'56 kcs L diszkosz'!L30</f>
        <v>0</v>
      </c>
      <c r="H6" t="s">
        <v>44</v>
      </c>
    </row>
    <row r="7" spans="1:10">
      <c r="A7" s="62" t="s">
        <v>4</v>
      </c>
      <c r="B7" s="63">
        <f>'56 kcs L diszkosz'!C38</f>
        <v>0</v>
      </c>
      <c r="C7" s="63">
        <f>'56 kcs L diszkosz'!B38</f>
        <v>0</v>
      </c>
      <c r="D7" s="64">
        <f>'56 kcs L diszkosz'!L38</f>
        <v>0</v>
      </c>
      <c r="H7" t="s">
        <v>45</v>
      </c>
    </row>
    <row r="8" spans="1:10">
      <c r="A8" s="62" t="s">
        <v>5</v>
      </c>
      <c r="B8" s="63">
        <f>'56 kcs L diszkosz'!C46</f>
        <v>0</v>
      </c>
      <c r="C8" s="63">
        <f>'56 kcs L diszkosz'!B46</f>
        <v>0</v>
      </c>
      <c r="D8" s="64">
        <f>'56 kcs L diszkosz'!L46</f>
        <v>0</v>
      </c>
      <c r="H8" t="s">
        <v>47</v>
      </c>
    </row>
    <row r="9" spans="1:10">
      <c r="A9" s="62" t="s">
        <v>6</v>
      </c>
      <c r="B9" s="63">
        <f>'56 kcs L diszkosz'!C54</f>
        <v>0</v>
      </c>
      <c r="C9" s="63">
        <f>'56 kcs L diszkosz'!B54</f>
        <v>0</v>
      </c>
      <c r="D9" s="64">
        <f>'56 kcs L diszkosz'!L54</f>
        <v>0</v>
      </c>
      <c r="H9" t="s">
        <v>48</v>
      </c>
    </row>
    <row r="10" spans="1:10">
      <c r="A10" s="62" t="s">
        <v>7</v>
      </c>
      <c r="B10" s="63">
        <f>'56 kcs L diszkosz'!C62</f>
        <v>0</v>
      </c>
      <c r="C10" s="63">
        <f>'56 kcs L diszkosz'!B62</f>
        <v>0</v>
      </c>
      <c r="D10" s="64">
        <f>'56 kcs L diszkosz'!L62</f>
        <v>0</v>
      </c>
      <c r="H10" t="s">
        <v>49</v>
      </c>
    </row>
    <row r="11" spans="1:10">
      <c r="A11" s="62" t="s">
        <v>17</v>
      </c>
      <c r="B11" s="63">
        <f>'56 kcs L diszkosz'!C70</f>
        <v>0</v>
      </c>
      <c r="C11" s="63">
        <f>'56 kcs L diszkosz'!B70</f>
        <v>0</v>
      </c>
      <c r="D11" s="64">
        <f>'56 kcs L diszkosz'!L70</f>
        <v>0</v>
      </c>
    </row>
    <row r="12" spans="1:10">
      <c r="A12" s="62" t="s">
        <v>18</v>
      </c>
      <c r="B12" s="63">
        <f>'56 kcs L diszkosz'!C78</f>
        <v>0</v>
      </c>
      <c r="C12" s="63">
        <f>'56 kcs L diszkosz'!B78</f>
        <v>0</v>
      </c>
      <c r="D12" s="64">
        <f>'56 kcs L diszkosz'!L78</f>
        <v>0</v>
      </c>
    </row>
    <row r="13" spans="1:10">
      <c r="A13" s="62" t="s">
        <v>19</v>
      </c>
      <c r="B13" s="63">
        <f>'56 kcs L diszkosz'!C86</f>
        <v>0</v>
      </c>
      <c r="C13" s="63">
        <f>'56 kcs L diszkosz'!B86</f>
        <v>0</v>
      </c>
      <c r="D13" s="64">
        <f>'56 kcs L diszkosz'!L86</f>
        <v>0</v>
      </c>
    </row>
    <row r="14" spans="1:10">
      <c r="A14" s="62" t="s">
        <v>20</v>
      </c>
      <c r="B14" s="63">
        <f>'56 kcs L diszkosz'!C94</f>
        <v>0</v>
      </c>
      <c r="C14" s="63">
        <f>'56 kcs L diszkosz'!B94</f>
        <v>0</v>
      </c>
      <c r="D14" s="64">
        <f>'56 kcs L diszkosz'!L94</f>
        <v>0</v>
      </c>
    </row>
    <row r="15" spans="1:10">
      <c r="A15" s="62" t="s">
        <v>21</v>
      </c>
      <c r="B15" s="63">
        <f>'56 kcs L diszkosz'!C102</f>
        <v>0</v>
      </c>
      <c r="C15" s="63">
        <f>'56 kcs L diszkosz'!B102</f>
        <v>0</v>
      </c>
      <c r="D15" s="64">
        <f>'56 kcs L diszkosz'!L102</f>
        <v>0</v>
      </c>
    </row>
    <row r="16" spans="1:10">
      <c r="A16" s="62" t="s">
        <v>22</v>
      </c>
      <c r="B16" s="63">
        <f>'56 kcs L diszkosz'!C110</f>
        <v>0</v>
      </c>
      <c r="C16" s="63">
        <f>'56 kcs L diszkosz'!B110</f>
        <v>0</v>
      </c>
      <c r="D16" s="64">
        <f>'56 kcs L diszkosz'!L110</f>
        <v>0</v>
      </c>
    </row>
    <row r="17" spans="1:4">
      <c r="A17" s="62" t="s">
        <v>23</v>
      </c>
      <c r="B17" s="63">
        <f>'56 kcs L diszkosz'!C118</f>
        <v>0</v>
      </c>
      <c r="C17" s="63">
        <v>0</v>
      </c>
      <c r="D17" s="64">
        <f>'56 kcs L diszkosz'!L118</f>
        <v>0</v>
      </c>
    </row>
    <row r="18" spans="1:4">
      <c r="A18" s="62" t="s">
        <v>28</v>
      </c>
      <c r="B18" s="63">
        <f>'56 kcs L diszkosz'!C126</f>
        <v>0</v>
      </c>
      <c r="C18" s="63">
        <f>'56 kcs L diszkosz'!B126</f>
        <v>0</v>
      </c>
      <c r="D18" s="64">
        <f>'56 kcs L diszkosz'!L126</f>
        <v>0</v>
      </c>
    </row>
    <row r="19" spans="1:4">
      <c r="A19" s="62" t="s">
        <v>29</v>
      </c>
      <c r="B19" s="63">
        <f>'56 kcs L diszkosz'!C134</f>
        <v>0</v>
      </c>
      <c r="C19" s="63">
        <f>'56 kcs L diszkosz'!B134</f>
        <v>0</v>
      </c>
      <c r="D19" s="64">
        <f>'56 kcs L diszkosz'!L134</f>
        <v>0</v>
      </c>
    </row>
    <row r="20" spans="1:4">
      <c r="A20" s="62" t="s">
        <v>30</v>
      </c>
      <c r="B20" s="63">
        <f>'56 kcs L diszkosz'!C142</f>
        <v>0</v>
      </c>
      <c r="C20" s="63">
        <f>'56 kcs L diszkosz'!B142</f>
        <v>0</v>
      </c>
      <c r="D20" s="64">
        <f>'56 kcs L diszkosz'!L142</f>
        <v>0</v>
      </c>
    </row>
    <row r="21" spans="1:4">
      <c r="A21" s="62" t="s">
        <v>31</v>
      </c>
      <c r="B21" s="63">
        <f>'56 kcs L diszkosz'!C150</f>
        <v>0</v>
      </c>
      <c r="C21" s="63">
        <f>'56 kcs L diszkosz'!B150</f>
        <v>0</v>
      </c>
      <c r="D21" s="64">
        <f>'56 kcs L diszkosz'!L150</f>
        <v>0</v>
      </c>
    </row>
    <row r="22" spans="1:4">
      <c r="A22" s="62" t="s">
        <v>32</v>
      </c>
      <c r="B22" s="63">
        <f>'56 kcs L diszkosz'!C158</f>
        <v>0</v>
      </c>
      <c r="C22" s="63">
        <f>'56 kcs L diszkosz'!B158</f>
        <v>0</v>
      </c>
      <c r="D22" s="64">
        <f>'56 kcs L diszkosz'!L158</f>
        <v>0</v>
      </c>
    </row>
    <row r="24" spans="1:4" ht="27.75" customHeight="1">
      <c r="B24" s="66" t="str">
        <f>[7]Fedlap!A22</f>
        <v>Szekszárd, Atlétika Centrum</v>
      </c>
      <c r="C24" s="67">
        <f>[7]Fedlap!A25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4">
    <sortCondition descending="1" ref="D3:D4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S248"/>
  <sheetViews>
    <sheetView showWhiteSpace="0" zoomScaleNormal="100" zoomScalePageLayoutView="85" workbookViewId="0">
      <selection activeCell="F21" sqref="F21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38</v>
      </c>
      <c r="B1" s="99"/>
      <c r="C1" s="99" t="s">
        <v>39</v>
      </c>
      <c r="D1" s="99"/>
      <c r="E1" s="99" t="s">
        <v>45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26.25" thickBot="1">
      <c r="A6" s="33" t="s">
        <v>0</v>
      </c>
      <c r="B6" s="57" t="s">
        <v>108</v>
      </c>
      <c r="C6" s="18" t="s">
        <v>63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19.497499999999999</v>
      </c>
      <c r="M6" s="74"/>
      <c r="N6" s="75">
        <f>RANK(L6,'L g sorrend'!$D$3:$D$22)</f>
        <v>2</v>
      </c>
      <c r="O6" s="80" t="s">
        <v>24</v>
      </c>
    </row>
    <row r="7" spans="1:15" ht="15">
      <c r="B7" s="55" t="s">
        <v>112</v>
      </c>
      <c r="C7" s="81">
        <v>2008</v>
      </c>
      <c r="D7" s="35">
        <v>20.47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20.47</v>
      </c>
      <c r="L7" s="76"/>
      <c r="M7" s="74"/>
      <c r="N7" s="77"/>
    </row>
    <row r="8" spans="1:15" ht="15">
      <c r="B8" s="55" t="s">
        <v>111</v>
      </c>
      <c r="C8" s="81">
        <v>2008</v>
      </c>
      <c r="D8" s="35">
        <v>21.17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21.17</v>
      </c>
      <c r="L8" s="76"/>
      <c r="M8" s="74"/>
      <c r="N8" s="77"/>
    </row>
    <row r="9" spans="1:15" ht="15">
      <c r="B9" s="55" t="s">
        <v>107</v>
      </c>
      <c r="C9" s="81">
        <v>2007</v>
      </c>
      <c r="D9" s="35">
        <v>16.79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16.79</v>
      </c>
      <c r="L9" s="76"/>
      <c r="M9" s="74"/>
      <c r="N9" s="77"/>
    </row>
    <row r="10" spans="1:15" ht="15">
      <c r="B10" s="55" t="s">
        <v>110</v>
      </c>
      <c r="C10" s="81">
        <v>2007</v>
      </c>
      <c r="D10" s="35">
        <v>19.559999999999999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19.559999999999999</v>
      </c>
      <c r="L10" s="76"/>
      <c r="M10" s="74"/>
      <c r="N10" s="77"/>
      <c r="O10" s="20" t="s">
        <v>59</v>
      </c>
    </row>
    <row r="11" spans="1:15" ht="15">
      <c r="B11" s="55" t="s">
        <v>227</v>
      </c>
      <c r="C11" s="81">
        <v>2007</v>
      </c>
      <c r="D11" s="35">
        <v>16.36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16.36</v>
      </c>
      <c r="L11" s="76"/>
      <c r="M11" s="74"/>
      <c r="N11" s="77"/>
    </row>
    <row r="12" spans="1:15" ht="15">
      <c r="B12" s="58" t="s">
        <v>109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26.25" thickBot="1">
      <c r="A14" s="33" t="s">
        <v>1</v>
      </c>
      <c r="B14" s="57" t="s">
        <v>116</v>
      </c>
      <c r="C14" s="18" t="s">
        <v>117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24.267500000000002</v>
      </c>
      <c r="M14" s="74"/>
      <c r="N14" s="75">
        <f>RANK(L14,'L g sorrend'!$D$3:$D$22)</f>
        <v>1</v>
      </c>
      <c r="O14" s="80" t="s">
        <v>24</v>
      </c>
    </row>
    <row r="15" spans="1:15" ht="15">
      <c r="B15" s="59" t="s">
        <v>123</v>
      </c>
      <c r="C15" s="82">
        <v>2009</v>
      </c>
      <c r="D15" s="35">
        <v>19.73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19.73</v>
      </c>
      <c r="L15" s="76"/>
      <c r="M15" s="74"/>
      <c r="N15" s="77"/>
    </row>
    <row r="16" spans="1:15" ht="15">
      <c r="B16" s="59" t="s">
        <v>124</v>
      </c>
      <c r="C16" s="82">
        <v>2006</v>
      </c>
      <c r="D16" s="35">
        <v>27.94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27.94</v>
      </c>
      <c r="L16" s="76"/>
      <c r="M16" s="74"/>
      <c r="N16" s="77"/>
    </row>
    <row r="17" spans="1:19" ht="15">
      <c r="B17" s="59" t="s">
        <v>125</v>
      </c>
      <c r="C17" s="82">
        <v>2008</v>
      </c>
      <c r="D17" s="35">
        <v>27.64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27.64</v>
      </c>
      <c r="L17" s="76"/>
      <c r="M17" s="74"/>
      <c r="N17" s="77"/>
    </row>
    <row r="18" spans="1:19" ht="15">
      <c r="B18" s="59" t="s">
        <v>126</v>
      </c>
      <c r="C18" s="82">
        <v>2009</v>
      </c>
      <c r="D18" s="35">
        <v>21.76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21.76</v>
      </c>
      <c r="L18" s="76"/>
      <c r="M18" s="74"/>
      <c r="N18" s="77"/>
    </row>
    <row r="19" spans="1:19" ht="15">
      <c r="B19" s="59"/>
      <c r="C19" s="82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0</v>
      </c>
      <c r="L19" s="76"/>
      <c r="M19" s="74"/>
      <c r="N19" s="77"/>
    </row>
    <row r="20" spans="1:19" ht="25.5">
      <c r="B20" s="58" t="s">
        <v>122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15.75" thickBot="1">
      <c r="A22" s="33" t="s">
        <v>2</v>
      </c>
      <c r="B22" s="60" t="s">
        <v>168</v>
      </c>
      <c r="C22" s="18" t="s">
        <v>117</v>
      </c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17.98</v>
      </c>
      <c r="M22" s="74"/>
      <c r="N22" s="75">
        <f>RANK(L22,'L g sorrend'!$D$3:$D$22)</f>
        <v>3</v>
      </c>
      <c r="O22" s="80" t="s">
        <v>24</v>
      </c>
    </row>
    <row r="23" spans="1:19" ht="15">
      <c r="B23" s="55" t="s">
        <v>169</v>
      </c>
      <c r="C23" s="19">
        <v>2006</v>
      </c>
      <c r="D23" s="35">
        <v>14.86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14.86</v>
      </c>
      <c r="L23" s="76"/>
      <c r="M23" s="74"/>
      <c r="N23" s="77"/>
    </row>
    <row r="24" spans="1:19" ht="15">
      <c r="B24" s="55" t="s">
        <v>170</v>
      </c>
      <c r="C24" s="19">
        <v>2008</v>
      </c>
      <c r="D24" s="35">
        <v>19.920000000000002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19.920000000000002</v>
      </c>
      <c r="L24" s="76"/>
      <c r="M24" s="74"/>
      <c r="N24" s="77"/>
    </row>
    <row r="25" spans="1:19" ht="15">
      <c r="B25" s="55" t="s">
        <v>171</v>
      </c>
      <c r="C25" s="19">
        <v>2007</v>
      </c>
      <c r="D25" s="35">
        <v>18.149999999999999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18.149999999999999</v>
      </c>
      <c r="L25" s="76"/>
      <c r="M25" s="74"/>
      <c r="N25" s="77"/>
    </row>
    <row r="26" spans="1:19" ht="15">
      <c r="B26" s="55" t="s">
        <v>172</v>
      </c>
      <c r="C26" s="19">
        <v>2006</v>
      </c>
      <c r="D26" s="35">
        <v>18.989999999999998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18.989999999999998</v>
      </c>
      <c r="L26" s="76"/>
      <c r="M26" s="74"/>
      <c r="N26" s="77"/>
    </row>
    <row r="27" spans="1:19" ht="15">
      <c r="B27" s="55" t="s">
        <v>173</v>
      </c>
      <c r="C27" s="19">
        <v>2008</v>
      </c>
      <c r="D27" s="35">
        <v>9.61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9.61</v>
      </c>
      <c r="L27" s="76"/>
      <c r="M27" s="74"/>
      <c r="N27" s="77"/>
    </row>
    <row r="28" spans="1:19" ht="15">
      <c r="B28" s="58" t="s">
        <v>174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15.75" thickBot="1">
      <c r="A30" s="33" t="s">
        <v>3</v>
      </c>
      <c r="B30" s="60"/>
      <c r="C30" s="18"/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0</v>
      </c>
      <c r="M30" s="74"/>
      <c r="N30" s="75">
        <f>RANK(L30,'L g sorrend'!$D$3:$D$22)</f>
        <v>4</v>
      </c>
      <c r="O30" s="80" t="s">
        <v>24</v>
      </c>
      <c r="S30" s="36"/>
    </row>
    <row r="31" spans="1:19" ht="15"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0</v>
      </c>
      <c r="L31" s="76"/>
      <c r="M31" s="74"/>
      <c r="N31" s="77"/>
    </row>
    <row r="32" spans="1:19" ht="15"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0</v>
      </c>
      <c r="L32" s="76"/>
      <c r="M32" s="74"/>
      <c r="N32" s="77"/>
    </row>
    <row r="33" spans="1:15" ht="15"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0</v>
      </c>
      <c r="L33" s="76"/>
      <c r="M33" s="74"/>
      <c r="N33" s="77"/>
    </row>
    <row r="34" spans="1:15" ht="15"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0</v>
      </c>
      <c r="L34" s="76"/>
      <c r="M34" s="74"/>
      <c r="N34" s="77"/>
    </row>
    <row r="35" spans="1:15" ht="15"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0</v>
      </c>
      <c r="L35" s="76"/>
      <c r="M35" s="74"/>
      <c r="N35" s="77"/>
    </row>
    <row r="36" spans="1:15" ht="15">
      <c r="B36" s="58" t="s">
        <v>10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15.75" thickBot="1">
      <c r="A38" s="33" t="s">
        <v>4</v>
      </c>
      <c r="B38" s="60"/>
      <c r="C38" s="18"/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0</v>
      </c>
      <c r="M38" s="74"/>
      <c r="N38" s="75">
        <f>RANK(L38,'L g sorrend'!$D$3:$D$22)</f>
        <v>4</v>
      </c>
      <c r="O38" s="80" t="s">
        <v>24</v>
      </c>
    </row>
    <row r="39" spans="1:15" ht="15"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0</v>
      </c>
      <c r="L39" s="76"/>
      <c r="M39" s="74"/>
      <c r="N39" s="77"/>
    </row>
    <row r="40" spans="1:15" ht="15"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0</v>
      </c>
      <c r="L40" s="76"/>
      <c r="M40" s="74"/>
      <c r="N40" s="77"/>
    </row>
    <row r="41" spans="1:15" ht="15"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0</v>
      </c>
      <c r="L41" s="76"/>
      <c r="M41" s="74"/>
      <c r="N41" s="77"/>
    </row>
    <row r="42" spans="1:15" ht="15"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0</v>
      </c>
      <c r="L42" s="76"/>
      <c r="M42" s="74"/>
      <c r="N42" s="77"/>
    </row>
    <row r="43" spans="1:15" ht="15"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0</v>
      </c>
      <c r="L43" s="76"/>
      <c r="M43" s="74"/>
      <c r="N43" s="77"/>
    </row>
    <row r="44" spans="1:15" ht="15">
      <c r="B44" s="58" t="s">
        <v>10</v>
      </c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0</v>
      </c>
      <c r="M46" s="74"/>
      <c r="N46" s="75">
        <f>RANK(L46,'L g sorrend'!$D$3:$D$22)</f>
        <v>4</v>
      </c>
      <c r="O46" s="80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0</v>
      </c>
      <c r="L47" s="76"/>
      <c r="M47" s="74"/>
      <c r="N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0</v>
      </c>
      <c r="L48" s="76"/>
      <c r="M48" s="74"/>
      <c r="N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0</v>
      </c>
      <c r="L49" s="76"/>
      <c r="M49" s="74"/>
      <c r="N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0</v>
      </c>
      <c r="L50" s="76"/>
      <c r="M50" s="74"/>
      <c r="N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6"/>
      <c r="M51" s="74"/>
      <c r="N51" s="77"/>
    </row>
    <row r="52" spans="1:15" ht="15">
      <c r="B52" s="58" t="s">
        <v>10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0</v>
      </c>
      <c r="M54" s="74"/>
      <c r="N54" s="75">
        <f>RANK(L54,'L g sorrend'!$D$3:$D$22)</f>
        <v>4</v>
      </c>
      <c r="O54" s="80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0</v>
      </c>
      <c r="L55" s="76"/>
      <c r="M55" s="74"/>
      <c r="N55" s="77"/>
      <c r="O55" s="38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0</v>
      </c>
      <c r="L56" s="76"/>
      <c r="M56" s="74"/>
      <c r="N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0</v>
      </c>
      <c r="L57" s="76"/>
      <c r="M57" s="74"/>
      <c r="N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0</v>
      </c>
      <c r="L58" s="76"/>
      <c r="M58" s="74"/>
      <c r="N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0</v>
      </c>
      <c r="L59" s="76"/>
      <c r="M59" s="74"/>
      <c r="N59" s="77"/>
    </row>
    <row r="60" spans="1:15" ht="15">
      <c r="B60" s="58" t="s">
        <v>10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RANK(L62,'L g sorrend'!$D$3:$D$22)</f>
        <v>4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RANK(L70,'L g sorrend'!$D$3:$D$22)</f>
        <v>4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RANK(L78,'L g sorrend'!$D$3:$D$22)</f>
        <v>4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RANK(L86,'L g sorrend'!$D$3:$D$22)</f>
        <v>4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RANK(L94,'L g sorrend'!$D$3:$D$22)</f>
        <v>4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RANK(L102,'L g sorrend'!$D$3:$D$22)</f>
        <v>4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RANK(L110,'L g sorrend'!$D$3:$D$22)</f>
        <v>4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RANK(L118,'L g sorrend'!$D$3:$D$22)</f>
        <v>4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RANK(L126,'L g sorrend'!$D$3:$D$22)</f>
        <v>4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RANK(L134,'L g sorrend'!$D$3:$D$22)</f>
        <v>4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RANK(L142,'L g sorrend'!$D$3:$D$22)</f>
        <v>4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RANK(L150,'L g sorrend'!$D$3:$D$22)</f>
        <v>4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RANK(L158,'L g sorrend'!$D$3:$D$22)</f>
        <v>4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conditionalFormatting sqref="D12:I14 D20:I22 D28:I30 D36:I38 D44:I46 D52:I54 D60:I62 D68:I70">
    <cfRule type="cellIs" dxfId="25" priority="13" operator="between">
      <formula>2002</formula>
      <formula>2007</formula>
    </cfRule>
  </conditionalFormatting>
  <conditionalFormatting sqref="D76:I78">
    <cfRule type="cellIs" dxfId="24" priority="12" operator="between">
      <formula>2002</formula>
      <formula>2007</formula>
    </cfRule>
  </conditionalFormatting>
  <conditionalFormatting sqref="D84:I86">
    <cfRule type="cellIs" dxfId="23" priority="11" operator="between">
      <formula>2002</formula>
      <formula>2007</formula>
    </cfRule>
  </conditionalFormatting>
  <conditionalFormatting sqref="D92:I94">
    <cfRule type="cellIs" dxfId="22" priority="10" operator="between">
      <formula>2002</formula>
      <formula>2007</formula>
    </cfRule>
  </conditionalFormatting>
  <conditionalFormatting sqref="D100:I102">
    <cfRule type="cellIs" dxfId="21" priority="9" operator="between">
      <formula>2002</formula>
      <formula>2007</formula>
    </cfRule>
  </conditionalFormatting>
  <conditionalFormatting sqref="D108:I110">
    <cfRule type="cellIs" dxfId="20" priority="8" operator="between">
      <formula>2002</formula>
      <formula>2007</formula>
    </cfRule>
  </conditionalFormatting>
  <conditionalFormatting sqref="D116:I118">
    <cfRule type="cellIs" dxfId="19" priority="7" operator="between">
      <formula>2002</formula>
      <formula>2007</formula>
    </cfRule>
  </conditionalFormatting>
  <conditionalFormatting sqref="D124:I126">
    <cfRule type="cellIs" dxfId="18" priority="6" operator="between">
      <formula>2002</formula>
      <formula>2007</formula>
    </cfRule>
  </conditionalFormatting>
  <conditionalFormatting sqref="D132:I134">
    <cfRule type="cellIs" dxfId="17" priority="5" operator="between">
      <formula>2002</formula>
      <formula>2007</formula>
    </cfRule>
  </conditionalFormatting>
  <conditionalFormatting sqref="D140:I142">
    <cfRule type="cellIs" dxfId="16" priority="4" operator="between">
      <formula>2002</formula>
      <formula>2007</formula>
    </cfRule>
  </conditionalFormatting>
  <conditionalFormatting sqref="D148:I150">
    <cfRule type="cellIs" dxfId="15" priority="3" operator="between">
      <formula>2002</formula>
      <formula>2007</formula>
    </cfRule>
  </conditionalFormatting>
  <conditionalFormatting sqref="D156:I158">
    <cfRule type="cellIs" dxfId="14" priority="2" operator="between">
      <formula>2002</formula>
      <formula>2007</formula>
    </cfRule>
  </conditionalFormatting>
  <conditionalFormatting sqref="D164:I248">
    <cfRule type="cellIs" dxfId="13" priority="1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C10" sqref="C10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L gerely'!A1:M1</f>
        <v>Lány</v>
      </c>
      <c r="B1" s="69" t="str">
        <f>'56 kcs L gerely'!C1</f>
        <v>V-VI.</v>
      </c>
      <c r="C1" s="100" t="str">
        <f>'56 kcs L gerely'!E1</f>
        <v>Gerelyhajítás (600 gr)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L gerely'!C14</f>
        <v>Szekszárd</v>
      </c>
      <c r="C3" s="63" t="str">
        <f>'56 kcs L gerely'!B14</f>
        <v xml:space="preserve">Szekszárdi Garay János Gimnázium </v>
      </c>
      <c r="D3" s="64">
        <f>'56 kcs L gerely'!L14</f>
        <v>24.267500000000002</v>
      </c>
      <c r="H3" t="s">
        <v>42</v>
      </c>
      <c r="J3" t="s">
        <v>37</v>
      </c>
    </row>
    <row r="4" spans="1:10">
      <c r="A4" s="62" t="s">
        <v>1</v>
      </c>
      <c r="B4" s="63" t="str">
        <f>'56 kcs L gerely'!C6</f>
        <v>Bonyhád</v>
      </c>
      <c r="C4" s="63" t="str">
        <f>'56 kcs L gerely'!B6</f>
        <v>Bonyhádi Petőfi S. Evangélikus Gimnázium</v>
      </c>
      <c r="D4" s="64">
        <f>'56 kcs L gerely'!L6</f>
        <v>19.497499999999999</v>
      </c>
      <c r="H4" t="s">
        <v>41</v>
      </c>
      <c r="J4" t="s">
        <v>38</v>
      </c>
    </row>
    <row r="5" spans="1:10">
      <c r="A5" s="62" t="s">
        <v>2</v>
      </c>
      <c r="B5" s="63" t="str">
        <f>'56 kcs L gerely'!C22</f>
        <v>Szekszárd</v>
      </c>
      <c r="C5" s="63" t="str">
        <f>'56 kcs L gerely'!B22</f>
        <v>Szekszárdi I.Béla Gimnázium</v>
      </c>
      <c r="D5" s="64">
        <f>'56 kcs L gerely'!L22</f>
        <v>17.98</v>
      </c>
      <c r="H5" t="s">
        <v>46</v>
      </c>
    </row>
    <row r="6" spans="1:10">
      <c r="A6" s="62" t="s">
        <v>3</v>
      </c>
      <c r="B6" s="63">
        <f>'56 kcs L gerely'!C30</f>
        <v>0</v>
      </c>
      <c r="C6" s="63">
        <f>'56 kcs L gerely'!B30</f>
        <v>0</v>
      </c>
      <c r="D6" s="64">
        <f>'56 kcs L gerely'!L30</f>
        <v>0</v>
      </c>
      <c r="H6" t="s">
        <v>44</v>
      </c>
    </row>
    <row r="7" spans="1:10">
      <c r="A7" s="62" t="s">
        <v>4</v>
      </c>
      <c r="B7" s="63">
        <f>'56 kcs L gerely'!C38</f>
        <v>0</v>
      </c>
      <c r="C7" s="63">
        <f>'56 kcs L gerely'!B38</f>
        <v>0</v>
      </c>
      <c r="D7" s="64">
        <f>'56 kcs L gerely'!L38</f>
        <v>0</v>
      </c>
      <c r="H7" t="s">
        <v>45</v>
      </c>
    </row>
    <row r="8" spans="1:10">
      <c r="A8" s="62" t="s">
        <v>5</v>
      </c>
      <c r="B8" s="63">
        <f>'56 kcs L gerely'!C46</f>
        <v>0</v>
      </c>
      <c r="C8" s="63">
        <f>'56 kcs L gerely'!B46</f>
        <v>0</v>
      </c>
      <c r="D8" s="64">
        <f>'56 kcs L gerely'!L46</f>
        <v>0</v>
      </c>
      <c r="H8" t="s">
        <v>47</v>
      </c>
    </row>
    <row r="9" spans="1:10">
      <c r="A9" s="62" t="s">
        <v>6</v>
      </c>
      <c r="B9" s="63">
        <f>'56 kcs L gerely'!C54</f>
        <v>0</v>
      </c>
      <c r="C9" s="63">
        <f>'56 kcs L gerely'!B54</f>
        <v>0</v>
      </c>
      <c r="D9" s="64">
        <f>'56 kcs L gerely'!L54</f>
        <v>0</v>
      </c>
      <c r="H9" t="s">
        <v>48</v>
      </c>
    </row>
    <row r="10" spans="1:10">
      <c r="A10" s="62" t="s">
        <v>7</v>
      </c>
      <c r="B10" s="63">
        <f>'56 kcs L gerely'!C62</f>
        <v>0</v>
      </c>
      <c r="C10" s="63">
        <f>'56 kcs L gerely'!B62</f>
        <v>0</v>
      </c>
      <c r="D10" s="64">
        <f>'56 kcs L gerely'!L62</f>
        <v>0</v>
      </c>
      <c r="H10" t="s">
        <v>49</v>
      </c>
    </row>
    <row r="11" spans="1:10">
      <c r="A11" s="62" t="s">
        <v>17</v>
      </c>
      <c r="B11" s="63">
        <f>'56 kcs L gerely'!C70</f>
        <v>0</v>
      </c>
      <c r="C11" s="63">
        <f>'56 kcs L gerely'!B70</f>
        <v>0</v>
      </c>
      <c r="D11" s="64">
        <f>'56 kcs L gerely'!L70</f>
        <v>0</v>
      </c>
    </row>
    <row r="12" spans="1:10">
      <c r="A12" s="62" t="s">
        <v>18</v>
      </c>
      <c r="B12" s="63">
        <f>'56 kcs L gerely'!C78</f>
        <v>0</v>
      </c>
      <c r="C12" s="63">
        <f>'56 kcs L gerely'!B78</f>
        <v>0</v>
      </c>
      <c r="D12" s="64">
        <f>'56 kcs L gerely'!L78</f>
        <v>0</v>
      </c>
    </row>
    <row r="13" spans="1:10">
      <c r="A13" s="62" t="s">
        <v>19</v>
      </c>
      <c r="B13" s="63">
        <f>'56 kcs L gerely'!C86</f>
        <v>0</v>
      </c>
      <c r="C13" s="63">
        <f>'56 kcs L gerely'!B86</f>
        <v>0</v>
      </c>
      <c r="D13" s="64">
        <f>'56 kcs L gerely'!L86</f>
        <v>0</v>
      </c>
    </row>
    <row r="14" spans="1:10">
      <c r="A14" s="62" t="s">
        <v>20</v>
      </c>
      <c r="B14" s="63">
        <f>'56 kcs L gerely'!C94</f>
        <v>0</v>
      </c>
      <c r="C14" s="63">
        <f>'56 kcs L gerely'!B94</f>
        <v>0</v>
      </c>
      <c r="D14" s="64">
        <f>'56 kcs L gerely'!L94</f>
        <v>0</v>
      </c>
    </row>
    <row r="15" spans="1:10">
      <c r="A15" s="62" t="s">
        <v>21</v>
      </c>
      <c r="B15" s="63">
        <f>'56 kcs L gerely'!C102</f>
        <v>0</v>
      </c>
      <c r="C15" s="63">
        <f>'56 kcs L gerely'!B102</f>
        <v>0</v>
      </c>
      <c r="D15" s="64">
        <f>'56 kcs L gerely'!L102</f>
        <v>0</v>
      </c>
    </row>
    <row r="16" spans="1:10">
      <c r="A16" s="62" t="s">
        <v>22</v>
      </c>
      <c r="B16" s="63">
        <f>'56 kcs L gerely'!C110</f>
        <v>0</v>
      </c>
      <c r="C16" s="63">
        <f>'56 kcs L gerely'!B110</f>
        <v>0</v>
      </c>
      <c r="D16" s="64">
        <f>'56 kcs L gerely'!L110</f>
        <v>0</v>
      </c>
    </row>
    <row r="17" spans="1:4">
      <c r="A17" s="62" t="s">
        <v>23</v>
      </c>
      <c r="B17" s="63">
        <f>'56 kcs L gerely'!C118</f>
        <v>0</v>
      </c>
      <c r="C17" s="63">
        <v>0</v>
      </c>
      <c r="D17" s="64">
        <f>'56 kcs L gerely'!L118</f>
        <v>0</v>
      </c>
    </row>
    <row r="18" spans="1:4">
      <c r="A18" s="62" t="s">
        <v>28</v>
      </c>
      <c r="B18" s="63">
        <f>'56 kcs L gerely'!C126</f>
        <v>0</v>
      </c>
      <c r="C18" s="63">
        <f>'56 kcs L gerely'!B126</f>
        <v>0</v>
      </c>
      <c r="D18" s="64">
        <f>'56 kcs L gerely'!L126</f>
        <v>0</v>
      </c>
    </row>
    <row r="19" spans="1:4">
      <c r="A19" s="62" t="s">
        <v>29</v>
      </c>
      <c r="B19" s="63">
        <f>'56 kcs L gerely'!C134</f>
        <v>0</v>
      </c>
      <c r="C19" s="63">
        <f>'56 kcs L gerely'!B134</f>
        <v>0</v>
      </c>
      <c r="D19" s="64">
        <f>'56 kcs L gerely'!L134</f>
        <v>0</v>
      </c>
    </row>
    <row r="20" spans="1:4">
      <c r="A20" s="62" t="s">
        <v>30</v>
      </c>
      <c r="B20" s="63">
        <f>'56 kcs L gerely'!C142</f>
        <v>0</v>
      </c>
      <c r="C20" s="63">
        <f>'56 kcs L gerely'!B142</f>
        <v>0</v>
      </c>
      <c r="D20" s="64">
        <f>'56 kcs L gerely'!L142</f>
        <v>0</v>
      </c>
    </row>
    <row r="21" spans="1:4">
      <c r="A21" s="62" t="s">
        <v>31</v>
      </c>
      <c r="B21" s="63">
        <f>'56 kcs L gerely'!C150</f>
        <v>0</v>
      </c>
      <c r="C21" s="63">
        <f>'56 kcs L gerely'!B150</f>
        <v>0</v>
      </c>
      <c r="D21" s="64">
        <f>'56 kcs L gerely'!L150</f>
        <v>0</v>
      </c>
    </row>
    <row r="22" spans="1:4">
      <c r="A22" s="62" t="s">
        <v>32</v>
      </c>
      <c r="B22" s="63">
        <f>'56 kcs L gerely'!C158</f>
        <v>0</v>
      </c>
      <c r="C22" s="63">
        <f>'56 kcs L gerely'!B158</f>
        <v>0</v>
      </c>
      <c r="D22" s="64">
        <f>'56 kcs L gerely'!L158</f>
        <v>0</v>
      </c>
    </row>
    <row r="24" spans="1:4" ht="27.75" customHeight="1">
      <c r="B24" s="66" t="str">
        <f>[8]Fedlap!A22</f>
        <v>Szekszárd, Atlétika Centrum</v>
      </c>
      <c r="C24" s="67">
        <f>[8]Fedlap!A25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5">
    <sortCondition descending="1" ref="D3:D5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S248"/>
  <sheetViews>
    <sheetView showWhiteSpace="0" topLeftCell="A33" zoomScaleNormal="100" zoomScalePageLayoutView="85" workbookViewId="0">
      <selection activeCell="C46" sqref="C46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37</v>
      </c>
      <c r="B1" s="99"/>
      <c r="C1" s="99" t="s">
        <v>39</v>
      </c>
      <c r="D1" s="99"/>
      <c r="E1" s="99" t="s">
        <v>41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26.25" thickBot="1">
      <c r="A6" s="33" t="s">
        <v>0</v>
      </c>
      <c r="B6" s="57" t="s">
        <v>62</v>
      </c>
      <c r="C6" s="18" t="s">
        <v>63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5.7200000000000006</v>
      </c>
      <c r="M6" s="74"/>
      <c r="N6" s="75">
        <f>RANK(L6,' F T_sorrend'!$D$3:$D$22)</f>
        <v>1</v>
      </c>
      <c r="O6" s="80" t="s">
        <v>24</v>
      </c>
    </row>
    <row r="7" spans="1:15" ht="15">
      <c r="B7" s="55" t="s">
        <v>68</v>
      </c>
      <c r="C7" s="81">
        <v>2009</v>
      </c>
      <c r="D7" s="35">
        <v>5.42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5.42</v>
      </c>
      <c r="L7" s="76"/>
      <c r="M7" s="74"/>
      <c r="N7" s="77"/>
    </row>
    <row r="8" spans="1:15" ht="15">
      <c r="B8" s="55" t="s">
        <v>69</v>
      </c>
      <c r="C8" s="81">
        <v>2005</v>
      </c>
      <c r="D8" s="35">
        <v>6.06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 t="shared" ref="J8:J66" si="0">MAX(D8:I8)</f>
        <v>6.06</v>
      </c>
      <c r="L8" s="76"/>
      <c r="M8" s="74"/>
      <c r="N8" s="77"/>
    </row>
    <row r="9" spans="1:15" ht="15">
      <c r="B9" s="55" t="s">
        <v>70</v>
      </c>
      <c r="C9" s="81" t="s">
        <v>58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 t="shared" si="0"/>
        <v>0</v>
      </c>
      <c r="L9" s="76"/>
      <c r="M9" s="74"/>
      <c r="N9" s="77"/>
    </row>
    <row r="10" spans="1:15" ht="15">
      <c r="B10" s="55" t="s">
        <v>71</v>
      </c>
      <c r="C10" s="81">
        <v>2007</v>
      </c>
      <c r="D10" s="35">
        <v>5.87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 t="shared" si="0"/>
        <v>5.87</v>
      </c>
      <c r="L10" s="76"/>
      <c r="M10" s="74"/>
      <c r="N10" s="77"/>
      <c r="O10" s="20" t="s">
        <v>59</v>
      </c>
    </row>
    <row r="11" spans="1:15" ht="15">
      <c r="B11" s="55" t="s">
        <v>141</v>
      </c>
      <c r="C11" s="81">
        <v>2007</v>
      </c>
      <c r="D11" s="35">
        <v>5.53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 t="shared" si="0"/>
        <v>5.53</v>
      </c>
      <c r="L11" s="76"/>
      <c r="M11" s="74"/>
      <c r="N11" s="77"/>
    </row>
    <row r="12" spans="1:15" ht="15">
      <c r="B12" s="58" t="s">
        <v>64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15.75" thickBot="1">
      <c r="A14" s="33" t="s">
        <v>1</v>
      </c>
      <c r="B14" s="57" t="s">
        <v>66</v>
      </c>
      <c r="C14" s="18" t="s">
        <v>67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5.33</v>
      </c>
      <c r="M14" s="74"/>
      <c r="N14" s="75">
        <f>RANK(L14,' F T_sorrend'!$D$3:$D$22)</f>
        <v>2</v>
      </c>
      <c r="O14" s="80" t="s">
        <v>24</v>
      </c>
    </row>
    <row r="15" spans="1:15" ht="15">
      <c r="B15" s="59" t="s">
        <v>72</v>
      </c>
      <c r="C15" s="82">
        <v>2009</v>
      </c>
      <c r="D15" s="35">
        <v>6.36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6.36</v>
      </c>
      <c r="L15" s="76"/>
      <c r="M15" s="74"/>
      <c r="N15" s="77"/>
    </row>
    <row r="16" spans="1:15" ht="15">
      <c r="B16" s="59" t="s">
        <v>198</v>
      </c>
      <c r="C16" s="82">
        <v>2009</v>
      </c>
      <c r="D16" s="35">
        <v>4.66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 t="shared" si="0"/>
        <v>4.66</v>
      </c>
      <c r="L16" s="76"/>
      <c r="M16" s="74"/>
      <c r="N16" s="77"/>
    </row>
    <row r="17" spans="1:19" ht="15">
      <c r="B17" s="59" t="s">
        <v>73</v>
      </c>
      <c r="C17" s="82">
        <v>2009</v>
      </c>
      <c r="D17" s="35">
        <v>4.74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 t="shared" si="0"/>
        <v>4.74</v>
      </c>
      <c r="L17" s="76"/>
      <c r="M17" s="74"/>
      <c r="N17" s="77"/>
    </row>
    <row r="18" spans="1:19" ht="15">
      <c r="B18" s="59" t="s">
        <v>74</v>
      </c>
      <c r="C18" s="82">
        <v>2009</v>
      </c>
      <c r="D18" s="35">
        <v>5.56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 t="shared" si="0"/>
        <v>5.56</v>
      </c>
      <c r="L18" s="76"/>
      <c r="M18" s="74"/>
      <c r="N18" s="77"/>
    </row>
    <row r="19" spans="1:19" ht="15">
      <c r="B19" s="59"/>
      <c r="C19" s="82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 t="shared" si="0"/>
        <v>0</v>
      </c>
      <c r="L19" s="76"/>
      <c r="M19" s="74"/>
      <c r="N19" s="77"/>
    </row>
    <row r="20" spans="1:19" ht="15">
      <c r="B20" s="58" t="s">
        <v>65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26.25" thickBot="1">
      <c r="A22" s="33" t="s">
        <v>2</v>
      </c>
      <c r="B22" s="60" t="s">
        <v>116</v>
      </c>
      <c r="C22" s="18" t="s">
        <v>117</v>
      </c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5.2649999999999997</v>
      </c>
      <c r="M22" s="74"/>
      <c r="N22" s="75">
        <f>RANK(L22,' F T_sorrend'!$D$3:$D$22)</f>
        <v>3</v>
      </c>
      <c r="O22" s="80" t="s">
        <v>24</v>
      </c>
    </row>
    <row r="23" spans="1:19" ht="15">
      <c r="B23" s="55" t="s">
        <v>146</v>
      </c>
      <c r="C23" s="19">
        <v>2008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 t="shared" si="0"/>
        <v>0</v>
      </c>
      <c r="L23" s="76"/>
      <c r="M23" s="74"/>
      <c r="N23" s="77"/>
    </row>
    <row r="24" spans="1:19" ht="15">
      <c r="B24" s="55" t="s">
        <v>145</v>
      </c>
      <c r="C24" s="19">
        <v>2008</v>
      </c>
      <c r="D24" s="35">
        <v>5.0999999999999996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 t="shared" si="0"/>
        <v>5.0999999999999996</v>
      </c>
      <c r="L24" s="76"/>
      <c r="M24" s="74"/>
      <c r="N24" s="77"/>
    </row>
    <row r="25" spans="1:19" ht="15">
      <c r="B25" s="55" t="s">
        <v>142</v>
      </c>
      <c r="C25" s="19">
        <v>2009</v>
      </c>
      <c r="D25" s="35">
        <v>6.04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 t="shared" si="0"/>
        <v>6.04</v>
      </c>
      <c r="L25" s="76"/>
      <c r="M25" s="74"/>
      <c r="N25" s="77"/>
    </row>
    <row r="26" spans="1:19" ht="15">
      <c r="B26" s="55" t="s">
        <v>129</v>
      </c>
      <c r="C26" s="19">
        <v>2008</v>
      </c>
      <c r="D26" s="35">
        <v>4.63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 t="shared" si="0"/>
        <v>4.63</v>
      </c>
      <c r="L26" s="76"/>
      <c r="M26" s="74"/>
      <c r="N26" s="77"/>
    </row>
    <row r="27" spans="1:19" ht="15">
      <c r="B27" s="55" t="s">
        <v>147</v>
      </c>
      <c r="C27" s="19">
        <v>2008</v>
      </c>
      <c r="D27" s="35">
        <v>5.29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 t="shared" si="0"/>
        <v>5.29</v>
      </c>
      <c r="L27" s="76"/>
      <c r="M27" s="74"/>
      <c r="N27" s="77"/>
    </row>
    <row r="28" spans="1:19" ht="25.5">
      <c r="B28" s="58" t="s">
        <v>122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15.75" thickBot="1">
      <c r="A30" s="33" t="s">
        <v>3</v>
      </c>
      <c r="B30" s="60" t="s">
        <v>131</v>
      </c>
      <c r="C30" s="18" t="s">
        <v>117</v>
      </c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5.2475000000000005</v>
      </c>
      <c r="M30" s="74"/>
      <c r="N30" s="75">
        <f>RANK(L30,' F T_sorrend'!$D$3:$D$22)</f>
        <v>4</v>
      </c>
      <c r="O30" s="80" t="s">
        <v>24</v>
      </c>
      <c r="S30" s="36"/>
    </row>
    <row r="31" spans="1:19" ht="15">
      <c r="B31" s="55" t="s">
        <v>148</v>
      </c>
      <c r="C31" s="19">
        <v>2007</v>
      </c>
      <c r="D31" s="35">
        <v>5.12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 t="shared" si="0"/>
        <v>5.12</v>
      </c>
      <c r="L31" s="76"/>
      <c r="M31" s="74"/>
      <c r="N31" s="77"/>
    </row>
    <row r="32" spans="1:19" ht="15">
      <c r="B32" s="55" t="s">
        <v>215</v>
      </c>
      <c r="C32" s="19">
        <v>2009</v>
      </c>
      <c r="D32" s="35">
        <v>4.4800000000000004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 t="shared" si="0"/>
        <v>4.4800000000000004</v>
      </c>
      <c r="L32" s="76"/>
      <c r="M32" s="74"/>
      <c r="N32" s="77"/>
    </row>
    <row r="33" spans="1:15" ht="15">
      <c r="B33" s="55" t="s">
        <v>149</v>
      </c>
      <c r="C33" s="19">
        <v>2008</v>
      </c>
      <c r="D33" s="35">
        <v>5.74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 t="shared" si="0"/>
        <v>5.74</v>
      </c>
      <c r="L33" s="76"/>
      <c r="M33" s="74"/>
      <c r="N33" s="77"/>
    </row>
    <row r="34" spans="1:15" ht="15">
      <c r="B34" s="55" t="s">
        <v>216</v>
      </c>
      <c r="C34" s="19">
        <v>2008</v>
      </c>
      <c r="D34" s="35">
        <v>5.65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 t="shared" si="0"/>
        <v>5.65</v>
      </c>
      <c r="L34" s="76"/>
      <c r="M34" s="74"/>
      <c r="N34" s="77"/>
    </row>
    <row r="35" spans="1:15" ht="15">
      <c r="B35" s="55" t="s">
        <v>132</v>
      </c>
      <c r="C35" s="19">
        <v>2006</v>
      </c>
      <c r="D35" s="35">
        <v>4.3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 t="shared" si="0"/>
        <v>4.3</v>
      </c>
      <c r="L35" s="76"/>
      <c r="M35" s="74"/>
      <c r="N35" s="77"/>
    </row>
    <row r="36" spans="1:15" ht="15">
      <c r="B36" s="58" t="s">
        <v>134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26.25" thickBot="1">
      <c r="A38" s="33" t="s">
        <v>4</v>
      </c>
      <c r="B38" s="60" t="s">
        <v>191</v>
      </c>
      <c r="C38" s="18" t="s">
        <v>117</v>
      </c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4.5505000000000004</v>
      </c>
      <c r="M38" s="74"/>
      <c r="N38" s="75">
        <f>RANK(L38,' F T_sorrend'!$D$3:$D$22)</f>
        <v>5</v>
      </c>
      <c r="O38" s="80" t="s">
        <v>24</v>
      </c>
    </row>
    <row r="39" spans="1:15" ht="15">
      <c r="B39" s="55" t="s">
        <v>135</v>
      </c>
      <c r="C39" s="19">
        <v>2006</v>
      </c>
      <c r="D39" s="35">
        <v>4.88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 t="shared" si="0"/>
        <v>4.88</v>
      </c>
      <c r="L39" s="76"/>
      <c r="M39" s="74"/>
      <c r="N39" s="77"/>
    </row>
    <row r="40" spans="1:15" ht="15">
      <c r="B40" s="55" t="s">
        <v>190</v>
      </c>
      <c r="C40" s="19">
        <v>2007</v>
      </c>
      <c r="D40" s="35">
        <v>4.4000000000000004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 t="shared" si="0"/>
        <v>4.4000000000000004</v>
      </c>
      <c r="L40" s="76"/>
      <c r="M40" s="74"/>
      <c r="N40" s="77"/>
    </row>
    <row r="41" spans="1:15" ht="15">
      <c r="B41" s="55" t="s">
        <v>192</v>
      </c>
      <c r="C41" s="19">
        <v>2007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 t="shared" si="0"/>
        <v>0</v>
      </c>
      <c r="L41" s="76"/>
      <c r="M41" s="74"/>
      <c r="N41" s="77"/>
    </row>
    <row r="42" spans="1:15" ht="15">
      <c r="B42" s="55" t="s">
        <v>193</v>
      </c>
      <c r="C42" s="19">
        <v>2008</v>
      </c>
      <c r="D42" s="35">
        <v>4.93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 t="shared" si="0"/>
        <v>4.93</v>
      </c>
      <c r="L42" s="76"/>
      <c r="M42" s="74"/>
      <c r="N42" s="77"/>
    </row>
    <row r="43" spans="1:15" ht="15">
      <c r="B43" s="55" t="s">
        <v>194</v>
      </c>
      <c r="C43" s="19">
        <v>2008</v>
      </c>
      <c r="D43" s="35">
        <v>3.992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 t="shared" si="0"/>
        <v>3.992</v>
      </c>
      <c r="L43" s="76"/>
      <c r="M43" s="74"/>
      <c r="N43" s="77"/>
    </row>
    <row r="44" spans="1:15" ht="15">
      <c r="B44" s="58" t="s">
        <v>134</v>
      </c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0</v>
      </c>
      <c r="M46" s="74"/>
      <c r="N46" s="75">
        <f>RANK(L46,' F T_sorrend'!$D$3:$D$22)</f>
        <v>6</v>
      </c>
      <c r="O46" s="80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 t="shared" si="0"/>
        <v>0</v>
      </c>
      <c r="L47" s="76"/>
      <c r="M47" s="74"/>
      <c r="N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 t="shared" si="0"/>
        <v>0</v>
      </c>
      <c r="L48" s="76"/>
      <c r="M48" s="74"/>
      <c r="N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 t="shared" si="0"/>
        <v>0</v>
      </c>
      <c r="L49" s="76"/>
      <c r="M49" s="74"/>
      <c r="N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 t="shared" si="0"/>
        <v>0</v>
      </c>
      <c r="L50" s="76"/>
      <c r="M50" s="74"/>
      <c r="N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 t="shared" si="0"/>
        <v>0</v>
      </c>
      <c r="L51" s="76"/>
      <c r="M51" s="74"/>
      <c r="N51" s="77"/>
    </row>
    <row r="52" spans="1:15" ht="15">
      <c r="B52" s="58" t="s">
        <v>10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0</v>
      </c>
      <c r="M54" s="74"/>
      <c r="N54" s="75">
        <f>RANK(L54,' F T_sorrend'!$D$3:$D$22)</f>
        <v>6</v>
      </c>
      <c r="O54" s="80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 t="shared" si="0"/>
        <v>0</v>
      </c>
      <c r="L55" s="76"/>
      <c r="M55" s="74"/>
      <c r="N55" s="77"/>
      <c r="O55" s="38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 t="shared" si="0"/>
        <v>0</v>
      </c>
      <c r="L56" s="76"/>
      <c r="M56" s="74"/>
      <c r="N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 t="shared" si="0"/>
        <v>0</v>
      </c>
      <c r="L57" s="76"/>
      <c r="M57" s="74"/>
      <c r="N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 t="shared" si="0"/>
        <v>0</v>
      </c>
      <c r="L58" s="76"/>
      <c r="M58" s="74"/>
      <c r="N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 t="shared" si="0"/>
        <v>0</v>
      </c>
      <c r="L59" s="76"/>
      <c r="M59" s="74"/>
      <c r="N59" s="77"/>
    </row>
    <row r="60" spans="1:15" ht="15">
      <c r="B60" s="58" t="s">
        <v>10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 F T_sorrend'!$D$3:$D$22)</f>
        <v>6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 t="shared" si="0"/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 t="shared" si="0"/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 t="shared" si="0"/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 t="shared" si="0"/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 t="shared" ref="J67:J123" si="1"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 F T_sorrend'!$D$3:$D$22)</f>
        <v>6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 t="shared" si="1"/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 t="shared" si="1"/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 t="shared" si="1"/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 t="shared" si="1"/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 t="shared" si="1"/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 F T_sorrend'!$D$3:$D$22)</f>
        <v>6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 t="shared" si="1"/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 t="shared" si="1"/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 t="shared" si="1"/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 t="shared" si="1"/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 t="shared" si="1"/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 F T_sorrend'!$D$3:$D$22)</f>
        <v>6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 t="shared" si="1"/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 t="shared" si="1"/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 t="shared" si="1"/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 t="shared" si="1"/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 t="shared" si="1"/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 F T_sorrend'!$D$3:$D$22)</f>
        <v>6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 t="shared" si="1"/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 t="shared" si="1"/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 t="shared" si="1"/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 t="shared" si="1"/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 t="shared" si="1"/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 F T_sorrend'!$D$3:$D$22)</f>
        <v>6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 t="shared" si="1"/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 t="shared" si="1"/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 t="shared" si="1"/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 t="shared" si="1"/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 t="shared" si="1"/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 F T_sorrend'!$D$3:$D$22)</f>
        <v>6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 t="shared" si="1"/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 t="shared" si="1"/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 t="shared" si="1"/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 t="shared" si="1"/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 t="shared" si="1"/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 F T_sorrend'!$D$3:$D$22)</f>
        <v>6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 t="shared" si="1"/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 t="shared" si="1"/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 t="shared" si="1"/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 t="shared" si="1"/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 t="shared" si="1"/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 F T_sorrend'!$D$3:$D$22)</f>
        <v>6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 t="shared" ref="J127:J131" si="2"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 t="shared" si="2"/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 t="shared" si="2"/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 t="shared" si="2"/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 t="shared" si="2"/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 F T_sorrend'!$D$3:$D$22)</f>
        <v>6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 t="shared" ref="J135:J163" si="3"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 t="shared" si="3"/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 t="shared" si="3"/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 t="shared" si="3"/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 t="shared" si="3"/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 F T_sorrend'!$D$3:$D$22)</f>
        <v>6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 t="shared" si="3"/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 t="shared" si="3"/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 t="shared" si="3"/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 t="shared" si="3"/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 t="shared" si="3"/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 F T_sorrend'!$D$3:$D$22)</f>
        <v>6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 t="shared" si="3"/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 t="shared" si="3"/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 t="shared" si="3"/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 t="shared" si="3"/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 t="shared" si="3"/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 F T_sorrend'!$D$3:$D$22)</f>
        <v>6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 t="shared" si="3"/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 t="shared" si="3"/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 t="shared" si="3"/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 t="shared" si="3"/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 t="shared" si="3"/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phoneticPr fontId="0" type="noConversion"/>
  <conditionalFormatting sqref="D12:I14 D20:I22 D28:I30 D36:I38 D44:I46 D52:I54 D60:I62 D68:I70">
    <cfRule type="cellIs" dxfId="129" priority="24" operator="between">
      <formula>2002</formula>
      <formula>2007</formula>
    </cfRule>
  </conditionalFormatting>
  <conditionalFormatting sqref="D76:I78">
    <cfRule type="cellIs" dxfId="128" priority="23" operator="between">
      <formula>2002</formula>
      <formula>2007</formula>
    </cfRule>
  </conditionalFormatting>
  <conditionalFormatting sqref="D84:I86">
    <cfRule type="cellIs" dxfId="127" priority="22" operator="between">
      <formula>2002</formula>
      <formula>2007</formula>
    </cfRule>
  </conditionalFormatting>
  <conditionalFormatting sqref="D92:I94">
    <cfRule type="cellIs" dxfId="126" priority="21" operator="between">
      <formula>2002</formula>
      <formula>2007</formula>
    </cfRule>
  </conditionalFormatting>
  <conditionalFormatting sqref="D100:I102">
    <cfRule type="cellIs" dxfId="125" priority="20" operator="between">
      <formula>2002</formula>
      <formula>2007</formula>
    </cfRule>
  </conditionalFormatting>
  <conditionalFormatting sqref="D108:I110">
    <cfRule type="cellIs" dxfId="124" priority="19" operator="between">
      <formula>2002</formula>
      <formula>2007</formula>
    </cfRule>
  </conditionalFormatting>
  <conditionalFormatting sqref="D116:I118">
    <cfRule type="cellIs" dxfId="123" priority="18" operator="between">
      <formula>2002</formula>
      <formula>2007</formula>
    </cfRule>
  </conditionalFormatting>
  <conditionalFormatting sqref="D124:I126">
    <cfRule type="cellIs" dxfId="122" priority="16" operator="between">
      <formula>2002</formula>
      <formula>2007</formula>
    </cfRule>
  </conditionalFormatting>
  <conditionalFormatting sqref="D132:I134">
    <cfRule type="cellIs" dxfId="121" priority="14" operator="between">
      <formula>2002</formula>
      <formula>2007</formula>
    </cfRule>
  </conditionalFormatting>
  <conditionalFormatting sqref="D140:I142">
    <cfRule type="cellIs" dxfId="120" priority="12" operator="between">
      <formula>2002</formula>
      <formula>2007</formula>
    </cfRule>
  </conditionalFormatting>
  <conditionalFormatting sqref="D148:I150">
    <cfRule type="cellIs" dxfId="119" priority="10" operator="between">
      <formula>2002</formula>
      <formula>2007</formula>
    </cfRule>
  </conditionalFormatting>
  <conditionalFormatting sqref="D156:I158">
    <cfRule type="cellIs" dxfId="118" priority="8" operator="between">
      <formula>2002</formula>
      <formula>2007</formula>
    </cfRule>
  </conditionalFormatting>
  <conditionalFormatting sqref="D164:I248">
    <cfRule type="cellIs" dxfId="117" priority="7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D3D637-3519-4C50-9684-0745B1B6764A}">
          <x14:formula1>
            <xm:f>' F T_sorrend'!$J$3:$J$4</xm:f>
          </x14:formula1>
          <xm:sqref>A1:B1</xm:sqref>
        </x14:dataValidation>
        <x14:dataValidation type="list" allowBlank="1" showInputMessage="1" showErrorMessage="1" xr:uid="{F97D22EB-48C5-4D6E-8F0D-A4F77F76DF69}">
          <x14:formula1>
            <xm:f>' F T_sorrend'!$H$3:$H$10</xm:f>
          </x14:formula1>
          <xm:sqref>E1:O1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S248"/>
  <sheetViews>
    <sheetView showWhiteSpace="0" zoomScaleNormal="100" zoomScalePageLayoutView="85" workbookViewId="0">
      <selection activeCell="D11" sqref="D11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38</v>
      </c>
      <c r="B1" s="99"/>
      <c r="C1" s="99" t="s">
        <v>39</v>
      </c>
      <c r="D1" s="99"/>
      <c r="E1" s="99" t="s">
        <v>46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26.25" thickBot="1">
      <c r="A6" s="33" t="s">
        <v>0</v>
      </c>
      <c r="B6" s="57" t="s">
        <v>116</v>
      </c>
      <c r="C6" s="18" t="s">
        <v>117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7.57</v>
      </c>
      <c r="M6" s="74"/>
      <c r="N6" s="75">
        <f>RANK(L6,'L s sorrend'!$D$3:$D$22)</f>
        <v>2</v>
      </c>
      <c r="O6" s="80" t="s">
        <v>24</v>
      </c>
    </row>
    <row r="7" spans="1:15" ht="15">
      <c r="B7" s="55" t="s">
        <v>127</v>
      </c>
      <c r="C7" s="81">
        <v>2009</v>
      </c>
      <c r="D7" s="35">
        <v>6.2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6.2</v>
      </c>
      <c r="L7" s="76"/>
      <c r="M7" s="74"/>
      <c r="N7" s="77"/>
    </row>
    <row r="8" spans="1:15" ht="15">
      <c r="B8" s="55" t="s">
        <v>124</v>
      </c>
      <c r="C8" s="81">
        <v>2006</v>
      </c>
      <c r="D8" s="35">
        <v>8.18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8.18</v>
      </c>
      <c r="L8" s="76"/>
      <c r="M8" s="74"/>
      <c r="N8" s="77"/>
    </row>
    <row r="9" spans="1:15" ht="15">
      <c r="B9" s="55" t="s">
        <v>125</v>
      </c>
      <c r="C9" s="81">
        <v>2008</v>
      </c>
      <c r="D9" s="35">
        <v>8.7200000000000006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8.7200000000000006</v>
      </c>
      <c r="L9" s="76"/>
      <c r="M9" s="74"/>
      <c r="N9" s="77"/>
    </row>
    <row r="10" spans="1:15" ht="15">
      <c r="B10" s="55" t="s">
        <v>126</v>
      </c>
      <c r="C10" s="81">
        <v>2009</v>
      </c>
      <c r="D10" s="35">
        <v>7.18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7.18</v>
      </c>
      <c r="L10" s="76"/>
      <c r="M10" s="74"/>
      <c r="N10" s="77"/>
      <c r="O10" s="20" t="s">
        <v>59</v>
      </c>
    </row>
    <row r="11" spans="1:15" ht="15">
      <c r="C11" s="81"/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0</v>
      </c>
      <c r="L11" s="76"/>
      <c r="M11" s="74"/>
      <c r="N11" s="77"/>
    </row>
    <row r="12" spans="1:15" ht="25.5">
      <c r="B12" s="58" t="s">
        <v>122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15.75" thickBot="1">
      <c r="A14" s="33" t="s">
        <v>1</v>
      </c>
      <c r="B14" s="57" t="s">
        <v>168</v>
      </c>
      <c r="C14" s="18" t="s">
        <v>117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7.9175000000000013</v>
      </c>
      <c r="M14" s="74"/>
      <c r="N14" s="75">
        <f>RANK(L14,'L s sorrend'!$D$3:$D$22)</f>
        <v>1</v>
      </c>
      <c r="O14" s="80" t="s">
        <v>24</v>
      </c>
    </row>
    <row r="15" spans="1:15" ht="15">
      <c r="B15" s="59" t="s">
        <v>169</v>
      </c>
      <c r="C15" s="82">
        <v>2006</v>
      </c>
      <c r="D15" s="35">
        <v>6.82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6.82</v>
      </c>
      <c r="L15" s="76"/>
      <c r="M15" s="74"/>
      <c r="N15" s="77"/>
    </row>
    <row r="16" spans="1:15" ht="15">
      <c r="B16" s="59" t="s">
        <v>170</v>
      </c>
      <c r="C16" s="82">
        <v>2008</v>
      </c>
      <c r="D16" s="35">
        <v>9.2899999999999991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9.2899999999999991</v>
      </c>
      <c r="L16" s="76"/>
      <c r="M16" s="74"/>
      <c r="N16" s="77"/>
    </row>
    <row r="17" spans="1:19" ht="15">
      <c r="B17" s="59" t="s">
        <v>171</v>
      </c>
      <c r="C17" s="82">
        <v>2007</v>
      </c>
      <c r="D17" s="35">
        <v>7.35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7.35</v>
      </c>
      <c r="L17" s="76"/>
      <c r="M17" s="74"/>
      <c r="N17" s="77"/>
    </row>
    <row r="18" spans="1:19" ht="15">
      <c r="B18" s="59" t="s">
        <v>172</v>
      </c>
      <c r="C18" s="82">
        <v>2006</v>
      </c>
      <c r="D18" s="35">
        <v>8.2100000000000009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8.2100000000000009</v>
      </c>
      <c r="L18" s="76"/>
      <c r="M18" s="74"/>
      <c r="N18" s="77"/>
    </row>
    <row r="19" spans="1:19" ht="15">
      <c r="B19" s="59" t="s">
        <v>173</v>
      </c>
      <c r="C19" s="82">
        <v>2008</v>
      </c>
      <c r="D19" s="35">
        <v>6.73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6.73</v>
      </c>
      <c r="L19" s="76"/>
      <c r="M19" s="74"/>
      <c r="N19" s="77"/>
    </row>
    <row r="20" spans="1:19" ht="15">
      <c r="B20" s="58" t="s">
        <v>174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26.25" thickBot="1">
      <c r="A22" s="33" t="s">
        <v>2</v>
      </c>
      <c r="B22" s="60" t="s">
        <v>217</v>
      </c>
      <c r="C22" s="18" t="s">
        <v>117</v>
      </c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7.2075000000000005</v>
      </c>
      <c r="M22" s="74"/>
      <c r="N22" s="75">
        <f>RANK(L22,'L s sorrend'!$D$3:$D$22)</f>
        <v>3</v>
      </c>
      <c r="O22" s="80" t="s">
        <v>24</v>
      </c>
    </row>
    <row r="23" spans="1:19" ht="15">
      <c r="B23" s="55" t="s">
        <v>222</v>
      </c>
      <c r="C23" s="19">
        <v>2008</v>
      </c>
      <c r="D23" s="35">
        <v>7.09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7.09</v>
      </c>
      <c r="L23" s="76"/>
      <c r="M23" s="74"/>
      <c r="N23" s="77"/>
    </row>
    <row r="24" spans="1:19" ht="15">
      <c r="B24" s="55" t="s">
        <v>218</v>
      </c>
      <c r="C24" s="19">
        <v>2007</v>
      </c>
      <c r="D24" s="35">
        <v>7.27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7.27</v>
      </c>
      <c r="L24" s="76"/>
      <c r="M24" s="74"/>
      <c r="N24" s="77"/>
    </row>
    <row r="25" spans="1:19" ht="15">
      <c r="B25" s="55" t="s">
        <v>219</v>
      </c>
      <c r="C25" s="19">
        <v>2005</v>
      </c>
      <c r="D25" s="35">
        <v>7.07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7.07</v>
      </c>
      <c r="L25" s="76"/>
      <c r="M25" s="74"/>
      <c r="N25" s="77"/>
    </row>
    <row r="26" spans="1:19" ht="15">
      <c r="B26" s="55" t="s">
        <v>220</v>
      </c>
      <c r="C26" s="19">
        <v>2005</v>
      </c>
      <c r="D26" s="35">
        <v>6.95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6.95</v>
      </c>
      <c r="L26" s="76"/>
      <c r="M26" s="74"/>
      <c r="N26" s="77"/>
    </row>
    <row r="27" spans="1:19" ht="15">
      <c r="B27" s="55" t="s">
        <v>221</v>
      </c>
      <c r="C27" s="19">
        <v>2005</v>
      </c>
      <c r="D27" s="35">
        <v>7.4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7.4</v>
      </c>
      <c r="L27" s="76"/>
      <c r="M27" s="74"/>
      <c r="N27" s="77"/>
    </row>
    <row r="28" spans="1:19" ht="15">
      <c r="B28" s="58" t="s">
        <v>10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26.25" thickBot="1">
      <c r="A30" s="33" t="s">
        <v>3</v>
      </c>
      <c r="B30" s="60" t="s">
        <v>151</v>
      </c>
      <c r="C30" s="18" t="s">
        <v>152</v>
      </c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6.5675000000000008</v>
      </c>
      <c r="M30" s="74"/>
      <c r="N30" s="75">
        <f>RANK(L30,'L s sorrend'!$D$3:$D$22)</f>
        <v>4</v>
      </c>
      <c r="O30" s="80" t="s">
        <v>24</v>
      </c>
      <c r="S30" s="36"/>
    </row>
    <row r="31" spans="1:19" ht="15">
      <c r="B31" s="55" t="s">
        <v>154</v>
      </c>
      <c r="C31" s="19">
        <v>2007</v>
      </c>
      <c r="D31" s="35">
        <v>7.17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7.17</v>
      </c>
      <c r="L31" s="76"/>
      <c r="M31" s="74"/>
      <c r="N31" s="77"/>
    </row>
    <row r="32" spans="1:19" ht="15">
      <c r="B32" s="55" t="s">
        <v>157</v>
      </c>
      <c r="C32" s="19">
        <v>2007</v>
      </c>
      <c r="D32" s="35">
        <v>6.73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6.73</v>
      </c>
      <c r="L32" s="76"/>
      <c r="M32" s="74"/>
      <c r="N32" s="77"/>
    </row>
    <row r="33" spans="1:15" ht="15">
      <c r="B33" s="55" t="s">
        <v>156</v>
      </c>
      <c r="C33" s="19">
        <v>2008</v>
      </c>
      <c r="D33" s="35">
        <v>6.34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6.34</v>
      </c>
      <c r="L33" s="76"/>
      <c r="M33" s="74"/>
      <c r="N33" s="77"/>
    </row>
    <row r="34" spans="1:15" ht="15">
      <c r="B34" s="55" t="s">
        <v>223</v>
      </c>
      <c r="C34" s="19">
        <v>2006</v>
      </c>
      <c r="D34" s="35">
        <v>5.4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5.4</v>
      </c>
      <c r="L34" s="76"/>
      <c r="M34" s="74"/>
      <c r="N34" s="77"/>
    </row>
    <row r="35" spans="1:15" ht="15">
      <c r="B35" s="55" t="s">
        <v>155</v>
      </c>
      <c r="C35" s="19">
        <v>2009</v>
      </c>
      <c r="D35" s="35">
        <v>6.03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6.03</v>
      </c>
      <c r="L35" s="76"/>
      <c r="M35" s="74"/>
      <c r="N35" s="77"/>
    </row>
    <row r="36" spans="1:15" ht="15">
      <c r="B36" s="58" t="s">
        <v>212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15.75" thickBot="1">
      <c r="A38" s="33" t="s">
        <v>4</v>
      </c>
      <c r="B38" s="60"/>
      <c r="C38" s="18"/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0</v>
      </c>
      <c r="M38" s="74"/>
      <c r="N38" s="75">
        <f>RANK(L38,'L s sorrend'!$D$3:$D$22)</f>
        <v>5</v>
      </c>
      <c r="O38" s="80" t="s">
        <v>24</v>
      </c>
    </row>
    <row r="39" spans="1:15" ht="15"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0</v>
      </c>
      <c r="L39" s="76"/>
      <c r="M39" s="74"/>
      <c r="N39" s="77"/>
    </row>
    <row r="40" spans="1:15" ht="15"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0</v>
      </c>
      <c r="L40" s="76"/>
      <c r="M40" s="74"/>
      <c r="N40" s="77"/>
    </row>
    <row r="41" spans="1:15" ht="15"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0</v>
      </c>
      <c r="L41" s="76"/>
      <c r="M41" s="74"/>
      <c r="N41" s="77"/>
    </row>
    <row r="42" spans="1:15" ht="15"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0</v>
      </c>
      <c r="L42" s="76"/>
      <c r="M42" s="74"/>
      <c r="N42" s="77"/>
    </row>
    <row r="43" spans="1:15" ht="15"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0</v>
      </c>
      <c r="L43" s="76"/>
      <c r="M43" s="74"/>
      <c r="N43" s="77"/>
    </row>
    <row r="44" spans="1:15" ht="15">
      <c r="B44" s="58" t="s">
        <v>10</v>
      </c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0</v>
      </c>
      <c r="M46" s="74"/>
      <c r="N46" s="75">
        <f>RANK(L46,'L s sorrend'!$D$3:$D$22)</f>
        <v>5</v>
      </c>
      <c r="O46" s="80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0</v>
      </c>
      <c r="L47" s="76"/>
      <c r="M47" s="74"/>
      <c r="N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0</v>
      </c>
      <c r="L48" s="76"/>
      <c r="M48" s="74"/>
      <c r="N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0</v>
      </c>
      <c r="L49" s="76"/>
      <c r="M49" s="74"/>
      <c r="N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0</v>
      </c>
      <c r="L50" s="76"/>
      <c r="M50" s="74"/>
      <c r="N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6"/>
      <c r="M51" s="74"/>
      <c r="N51" s="77"/>
    </row>
    <row r="52" spans="1:15" ht="15">
      <c r="B52" s="58" t="s">
        <v>10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0</v>
      </c>
      <c r="M54" s="74"/>
      <c r="N54" s="75">
        <f>RANK(L54,'L s sorrend'!$D$3:$D$22)</f>
        <v>5</v>
      </c>
      <c r="O54" s="80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0</v>
      </c>
      <c r="L55" s="76"/>
      <c r="M55" s="74"/>
      <c r="N55" s="77"/>
      <c r="O55" s="38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0</v>
      </c>
      <c r="L56" s="76"/>
      <c r="M56" s="74"/>
      <c r="N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0</v>
      </c>
      <c r="L57" s="76"/>
      <c r="M57" s="74"/>
      <c r="N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0</v>
      </c>
      <c r="L58" s="76"/>
      <c r="M58" s="74"/>
      <c r="N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0</v>
      </c>
      <c r="L59" s="76"/>
      <c r="M59" s="74"/>
      <c r="N59" s="77"/>
    </row>
    <row r="60" spans="1:15" ht="15">
      <c r="B60" s="58" t="s">
        <v>10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RANK(L62,'L s sorrend'!$D$3:$D$22)</f>
        <v>5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RANK(L70,'L s sorrend'!$D$3:$D$22)</f>
        <v>5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RANK(L78,'L s sorrend'!$D$3:$D$22)</f>
        <v>5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RANK(L86,'L s sorrend'!$D$3:$D$22)</f>
        <v>5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RANK(L94,'L s sorrend'!$D$3:$D$22)</f>
        <v>5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RANK(L102,'L s sorrend'!$D$3:$D$22)</f>
        <v>5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RANK(L110,'L s sorrend'!$D$3:$D$22)</f>
        <v>5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RANK(L118,'L s sorrend'!$D$3:$D$22)</f>
        <v>5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RANK(L126,'L s sorrend'!$D$3:$D$22)</f>
        <v>5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RANK(L134,'L s sorrend'!$D$3:$D$22)</f>
        <v>5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RANK(L142,'L s sorrend'!$D$3:$D$22)</f>
        <v>5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RANK(L150,'L s sorrend'!$D$3:$D$22)</f>
        <v>5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RANK(L158,'L s sorrend'!$D$3:$D$22)</f>
        <v>5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conditionalFormatting sqref="D12:I14 D20:I22 D28:I30 D36:I38 D44:I46 D52:I54 D60:I62 D68:I70">
    <cfRule type="cellIs" dxfId="12" priority="13" operator="between">
      <formula>2002</formula>
      <formula>2007</formula>
    </cfRule>
  </conditionalFormatting>
  <conditionalFormatting sqref="D76:I78">
    <cfRule type="cellIs" dxfId="11" priority="12" operator="between">
      <formula>2002</formula>
      <formula>2007</formula>
    </cfRule>
  </conditionalFormatting>
  <conditionalFormatting sqref="D84:I86">
    <cfRule type="cellIs" dxfId="10" priority="11" operator="between">
      <formula>2002</formula>
      <formula>2007</formula>
    </cfRule>
  </conditionalFormatting>
  <conditionalFormatting sqref="D92:I94">
    <cfRule type="cellIs" dxfId="9" priority="10" operator="between">
      <formula>2002</formula>
      <formula>2007</formula>
    </cfRule>
  </conditionalFormatting>
  <conditionalFormatting sqref="D100:I102">
    <cfRule type="cellIs" dxfId="8" priority="9" operator="between">
      <formula>2002</formula>
      <formula>2007</formula>
    </cfRule>
  </conditionalFormatting>
  <conditionalFormatting sqref="D108:I110">
    <cfRule type="cellIs" dxfId="7" priority="8" operator="between">
      <formula>2002</formula>
      <formula>2007</formula>
    </cfRule>
  </conditionalFormatting>
  <conditionalFormatting sqref="D116:I118">
    <cfRule type="cellIs" dxfId="6" priority="7" operator="between">
      <formula>2002</formula>
      <formula>2007</formula>
    </cfRule>
  </conditionalFormatting>
  <conditionalFormatting sqref="D124:I126">
    <cfRule type="cellIs" dxfId="5" priority="6" operator="between">
      <formula>2002</formula>
      <formula>2007</formula>
    </cfRule>
  </conditionalFormatting>
  <conditionalFormatting sqref="D132:I134">
    <cfRule type="cellIs" dxfId="4" priority="5" operator="between">
      <formula>2002</formula>
      <formula>2007</formula>
    </cfRule>
  </conditionalFormatting>
  <conditionalFormatting sqref="D140:I142">
    <cfRule type="cellIs" dxfId="3" priority="4" operator="between">
      <formula>2002</formula>
      <formula>2007</formula>
    </cfRule>
  </conditionalFormatting>
  <conditionalFormatting sqref="D148:I150">
    <cfRule type="cellIs" dxfId="2" priority="3" operator="between">
      <formula>2002</formula>
      <formula>2007</formula>
    </cfRule>
  </conditionalFormatting>
  <conditionalFormatting sqref="D156:I158">
    <cfRule type="cellIs" dxfId="1" priority="2" operator="between">
      <formula>2002</formula>
      <formula>2007</formula>
    </cfRule>
  </conditionalFormatting>
  <conditionalFormatting sqref="D164:I248">
    <cfRule type="cellIs" dxfId="0" priority="1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L10" sqref="L10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L súlyl'!A1:M1</f>
        <v>Lány</v>
      </c>
      <c r="B1" s="69" t="str">
        <f>'56 kcs L súlyl'!C1</f>
        <v>V-VI.</v>
      </c>
      <c r="C1" s="100" t="str">
        <f>'56 kcs L súlyl'!E1</f>
        <v>Súlylökés (4 kg)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L súlyl'!C14</f>
        <v>Szekszárd</v>
      </c>
      <c r="C3" s="63" t="str">
        <f>'56 kcs L súlyl'!B14</f>
        <v>Szekszárdi I.Béla Gimnázium</v>
      </c>
      <c r="D3" s="64">
        <f>'56 kcs L súlyl'!L14</f>
        <v>7.9175000000000013</v>
      </c>
      <c r="H3" t="s">
        <v>42</v>
      </c>
      <c r="J3" t="s">
        <v>37</v>
      </c>
    </row>
    <row r="4" spans="1:10">
      <c r="A4" s="62" t="s">
        <v>1</v>
      </c>
      <c r="B4" s="63" t="str">
        <f>'56 kcs L súlyl'!C6</f>
        <v>Szekszárd</v>
      </c>
      <c r="C4" s="63" t="str">
        <f>'56 kcs L súlyl'!B6</f>
        <v xml:space="preserve">Szekszárdi Garay János Gimnázium </v>
      </c>
      <c r="D4" s="64">
        <f>'56 kcs L súlyl'!L6</f>
        <v>7.57</v>
      </c>
      <c r="H4" t="s">
        <v>41</v>
      </c>
      <c r="J4" t="s">
        <v>38</v>
      </c>
    </row>
    <row r="5" spans="1:10">
      <c r="A5" s="62" t="s">
        <v>2</v>
      </c>
      <c r="B5" s="63" t="str">
        <f>'56 kcs L súlyl'!C22</f>
        <v>Szekszárd</v>
      </c>
      <c r="C5" s="63" t="str">
        <f>'56 kcs L súlyl'!B22</f>
        <v>Déli ASZC Csapó Dániel Mezőgazdasági Technikum</v>
      </c>
      <c r="D5" s="64">
        <f>'56 kcs L súlyl'!L22</f>
        <v>7.2075000000000005</v>
      </c>
      <c r="H5" t="s">
        <v>46</v>
      </c>
    </row>
    <row r="6" spans="1:10">
      <c r="A6" s="62" t="s">
        <v>3</v>
      </c>
      <c r="B6" s="63" t="str">
        <f>'56 kcs L súlyl'!C30</f>
        <v>Tolna</v>
      </c>
      <c r="C6" s="63" t="str">
        <f>'56 kcs L súlyl'!B30</f>
        <v>Tolnai Szent István Katolikus Gimnázium</v>
      </c>
      <c r="D6" s="64">
        <f>'56 kcs L súlyl'!L30</f>
        <v>6.5675000000000008</v>
      </c>
      <c r="H6" t="s">
        <v>44</v>
      </c>
    </row>
    <row r="7" spans="1:10">
      <c r="A7" s="62" t="s">
        <v>4</v>
      </c>
      <c r="B7" s="63">
        <f>'56 kcs L súlyl'!C38</f>
        <v>0</v>
      </c>
      <c r="C7" s="63">
        <f>'56 kcs L súlyl'!B38</f>
        <v>0</v>
      </c>
      <c r="D7" s="64">
        <f>'56 kcs L súlyl'!L38</f>
        <v>0</v>
      </c>
      <c r="H7" t="s">
        <v>45</v>
      </c>
    </row>
    <row r="8" spans="1:10">
      <c r="A8" s="62" t="s">
        <v>5</v>
      </c>
      <c r="B8" s="63">
        <f>'56 kcs L súlyl'!C46</f>
        <v>0</v>
      </c>
      <c r="C8" s="63">
        <f>'56 kcs L súlyl'!B46</f>
        <v>0</v>
      </c>
      <c r="D8" s="64">
        <f>'56 kcs L súlyl'!L46</f>
        <v>0</v>
      </c>
      <c r="H8" t="s">
        <v>47</v>
      </c>
    </row>
    <row r="9" spans="1:10">
      <c r="A9" s="62" t="s">
        <v>6</v>
      </c>
      <c r="B9" s="63">
        <f>'56 kcs L súlyl'!C54</f>
        <v>0</v>
      </c>
      <c r="C9" s="63">
        <f>'56 kcs L súlyl'!B54</f>
        <v>0</v>
      </c>
      <c r="D9" s="64">
        <f>'56 kcs L súlyl'!L54</f>
        <v>0</v>
      </c>
      <c r="H9" t="s">
        <v>48</v>
      </c>
    </row>
    <row r="10" spans="1:10">
      <c r="A10" s="62" t="s">
        <v>7</v>
      </c>
      <c r="B10" s="63">
        <f>'56 kcs L súlyl'!C62</f>
        <v>0</v>
      </c>
      <c r="C10" s="63">
        <f>'56 kcs L súlyl'!B62</f>
        <v>0</v>
      </c>
      <c r="D10" s="64">
        <f>'56 kcs L súlyl'!L62</f>
        <v>0</v>
      </c>
      <c r="H10" t="s">
        <v>49</v>
      </c>
    </row>
    <row r="11" spans="1:10">
      <c r="A11" s="62" t="s">
        <v>17</v>
      </c>
      <c r="B11" s="63">
        <f>'56 kcs L súlyl'!C70</f>
        <v>0</v>
      </c>
      <c r="C11" s="63">
        <f>'56 kcs L súlyl'!B70</f>
        <v>0</v>
      </c>
      <c r="D11" s="64">
        <f>'56 kcs L súlyl'!L70</f>
        <v>0</v>
      </c>
    </row>
    <row r="12" spans="1:10">
      <c r="A12" s="62" t="s">
        <v>18</v>
      </c>
      <c r="B12" s="63">
        <f>'56 kcs L súlyl'!C78</f>
        <v>0</v>
      </c>
      <c r="C12" s="63">
        <f>'56 kcs L súlyl'!B78</f>
        <v>0</v>
      </c>
      <c r="D12" s="64">
        <f>'56 kcs L súlyl'!L78</f>
        <v>0</v>
      </c>
    </row>
    <row r="13" spans="1:10">
      <c r="A13" s="62" t="s">
        <v>19</v>
      </c>
      <c r="B13" s="63">
        <f>'56 kcs L súlyl'!C86</f>
        <v>0</v>
      </c>
      <c r="C13" s="63">
        <f>'56 kcs L súlyl'!B86</f>
        <v>0</v>
      </c>
      <c r="D13" s="64">
        <f>'56 kcs L súlyl'!L86</f>
        <v>0</v>
      </c>
    </row>
    <row r="14" spans="1:10">
      <c r="A14" s="62" t="s">
        <v>20</v>
      </c>
      <c r="B14" s="63">
        <f>'56 kcs L súlyl'!C94</f>
        <v>0</v>
      </c>
      <c r="C14" s="63">
        <f>'56 kcs L súlyl'!B94</f>
        <v>0</v>
      </c>
      <c r="D14" s="64">
        <f>'56 kcs L súlyl'!L94</f>
        <v>0</v>
      </c>
    </row>
    <row r="15" spans="1:10">
      <c r="A15" s="62" t="s">
        <v>21</v>
      </c>
      <c r="B15" s="63">
        <f>'56 kcs L súlyl'!C102</f>
        <v>0</v>
      </c>
      <c r="C15" s="63">
        <f>'56 kcs L súlyl'!B102</f>
        <v>0</v>
      </c>
      <c r="D15" s="64">
        <f>'56 kcs L súlyl'!L102</f>
        <v>0</v>
      </c>
    </row>
    <row r="16" spans="1:10">
      <c r="A16" s="62" t="s">
        <v>22</v>
      </c>
      <c r="B16" s="63">
        <f>'56 kcs L súlyl'!C110</f>
        <v>0</v>
      </c>
      <c r="C16" s="63">
        <f>'56 kcs L súlyl'!B110</f>
        <v>0</v>
      </c>
      <c r="D16" s="64">
        <f>'56 kcs L súlyl'!L110</f>
        <v>0</v>
      </c>
    </row>
    <row r="17" spans="1:4">
      <c r="A17" s="62" t="s">
        <v>23</v>
      </c>
      <c r="B17" s="63">
        <f>'56 kcs L súlyl'!C118</f>
        <v>0</v>
      </c>
      <c r="C17" s="63">
        <v>0</v>
      </c>
      <c r="D17" s="64">
        <f>'56 kcs L súlyl'!L118</f>
        <v>0</v>
      </c>
    </row>
    <row r="18" spans="1:4">
      <c r="A18" s="62" t="s">
        <v>28</v>
      </c>
      <c r="B18" s="63">
        <f>'56 kcs L súlyl'!C126</f>
        <v>0</v>
      </c>
      <c r="C18" s="63">
        <f>'56 kcs L súlyl'!B126</f>
        <v>0</v>
      </c>
      <c r="D18" s="64">
        <f>'56 kcs L súlyl'!L126</f>
        <v>0</v>
      </c>
    </row>
    <row r="19" spans="1:4">
      <c r="A19" s="62" t="s">
        <v>29</v>
      </c>
      <c r="B19" s="63">
        <f>'56 kcs L súlyl'!C134</f>
        <v>0</v>
      </c>
      <c r="C19" s="63">
        <f>'56 kcs L súlyl'!B134</f>
        <v>0</v>
      </c>
      <c r="D19" s="64">
        <f>'56 kcs L súlyl'!L134</f>
        <v>0</v>
      </c>
    </row>
    <row r="20" spans="1:4">
      <c r="A20" s="62" t="s">
        <v>30</v>
      </c>
      <c r="B20" s="63">
        <f>'56 kcs L súlyl'!C142</f>
        <v>0</v>
      </c>
      <c r="C20" s="63">
        <f>'56 kcs L súlyl'!B142</f>
        <v>0</v>
      </c>
      <c r="D20" s="64">
        <f>'56 kcs L súlyl'!L142</f>
        <v>0</v>
      </c>
    </row>
    <row r="21" spans="1:4">
      <c r="A21" s="62" t="s">
        <v>31</v>
      </c>
      <c r="B21" s="63">
        <f>'56 kcs L súlyl'!C150</f>
        <v>0</v>
      </c>
      <c r="C21" s="63">
        <f>'56 kcs L súlyl'!B150</f>
        <v>0</v>
      </c>
      <c r="D21" s="64">
        <f>'56 kcs L súlyl'!L150</f>
        <v>0</v>
      </c>
    </row>
    <row r="22" spans="1:4">
      <c r="A22" s="62" t="s">
        <v>32</v>
      </c>
      <c r="B22" s="63">
        <f>'56 kcs L súlyl'!C158</f>
        <v>0</v>
      </c>
      <c r="C22" s="63">
        <f>'56 kcs L súlyl'!B158</f>
        <v>0</v>
      </c>
      <c r="D22" s="64">
        <f>'56 kcs L súlyl'!L158</f>
        <v>0</v>
      </c>
    </row>
    <row r="24" spans="1:4" ht="27.75" customHeight="1">
      <c r="B24" s="66" t="str">
        <f>[9]Fedlap!A22</f>
        <v>Szekszárd, Atlétika Centrum</v>
      </c>
      <c r="C24" s="67">
        <f>[9]Fedlap!A25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6">
    <sortCondition descending="1" ref="D3:D6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D9" sqref="D9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F távol'!A1:M1</f>
        <v>Fiú</v>
      </c>
      <c r="B1" s="69" t="str">
        <f>'56 kcs F távol'!C1</f>
        <v>V-VI.</v>
      </c>
      <c r="C1" s="100" t="str">
        <f>'56 kcs F távol'!E1</f>
        <v>Távolugrás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F távol'!C6</f>
        <v>Bonyhád</v>
      </c>
      <c r="C3" s="63" t="str">
        <f>'56 kcs F távol'!B6</f>
        <v>Petőfi Sándor Evangélikus Gimnázium</v>
      </c>
      <c r="D3" s="64">
        <f>'56 kcs F távol'!L6</f>
        <v>5.7200000000000006</v>
      </c>
      <c r="H3" t="s">
        <v>42</v>
      </c>
      <c r="J3" t="s">
        <v>37</v>
      </c>
    </row>
    <row r="4" spans="1:10">
      <c r="A4" s="62" t="s">
        <v>1</v>
      </c>
      <c r="B4" s="63" t="str">
        <f>'56 kcs F távol'!C14</f>
        <v>Dombóvár</v>
      </c>
      <c r="C4" s="63" t="str">
        <f>'56 kcs F távol'!B14</f>
        <v>Illyés Gyula Gimnázium</v>
      </c>
      <c r="D4" s="64">
        <f>'56 kcs F távol'!L14</f>
        <v>5.33</v>
      </c>
      <c r="H4" t="s">
        <v>41</v>
      </c>
      <c r="J4" t="s">
        <v>38</v>
      </c>
    </row>
    <row r="5" spans="1:10">
      <c r="A5" s="62" t="s">
        <v>2</v>
      </c>
      <c r="B5" s="63" t="str">
        <f>'56 kcs F távol'!C22</f>
        <v>Szekszárd</v>
      </c>
      <c r="C5" s="63" t="str">
        <f>'56 kcs F távol'!B22</f>
        <v xml:space="preserve">Szekszárdi Garay János Gimnázium </v>
      </c>
      <c r="D5" s="64">
        <f>'56 kcs F távol'!L22</f>
        <v>5.2649999999999997</v>
      </c>
      <c r="H5" t="s">
        <v>46</v>
      </c>
    </row>
    <row r="6" spans="1:10">
      <c r="A6" s="62" t="s">
        <v>3</v>
      </c>
      <c r="B6" s="63" t="str">
        <f>'56 kcs F távol'!C30</f>
        <v>Szekszárd</v>
      </c>
      <c r="C6" s="63" t="str">
        <f>'56 kcs F távol'!B30</f>
        <v>TVM SZC Ady Edre Technikum</v>
      </c>
      <c r="D6" s="64">
        <f>'56 kcs F távol'!L30</f>
        <v>5.2475000000000005</v>
      </c>
      <c r="H6" t="s">
        <v>44</v>
      </c>
    </row>
    <row r="7" spans="1:10">
      <c r="A7" s="62" t="s">
        <v>4</v>
      </c>
      <c r="B7" s="63" t="str">
        <f>'56 kcs F távol'!C38</f>
        <v>Szekszárd</v>
      </c>
      <c r="C7" s="63" t="str">
        <f>'56 kcs F távol'!B38</f>
        <v>TVM SZC Ady Edre Technikum   "B"</v>
      </c>
      <c r="D7" s="64">
        <f>'56 kcs F távol'!L38</f>
        <v>4.5505000000000004</v>
      </c>
      <c r="H7" t="s">
        <v>45</v>
      </c>
    </row>
    <row r="8" spans="1:10">
      <c r="A8" s="62" t="s">
        <v>5</v>
      </c>
      <c r="B8" s="63">
        <f>'56 kcs F távol'!C46</f>
        <v>0</v>
      </c>
      <c r="C8" s="63">
        <f>'56 kcs F távol'!B46</f>
        <v>0</v>
      </c>
      <c r="D8" s="64">
        <f>'56 kcs F távol'!L46</f>
        <v>0</v>
      </c>
      <c r="H8" t="s">
        <v>47</v>
      </c>
    </row>
    <row r="9" spans="1:10">
      <c r="A9" s="62" t="s">
        <v>6</v>
      </c>
      <c r="B9" s="63">
        <f>'56 kcs F távol'!C54</f>
        <v>0</v>
      </c>
      <c r="C9" s="63">
        <f>'56 kcs F távol'!B54</f>
        <v>0</v>
      </c>
      <c r="D9" s="64">
        <f>'56 kcs F távol'!L54</f>
        <v>0</v>
      </c>
      <c r="H9" t="s">
        <v>48</v>
      </c>
    </row>
    <row r="10" spans="1:10">
      <c r="A10" s="62" t="s">
        <v>7</v>
      </c>
      <c r="B10" s="63">
        <f>'56 kcs F távol'!C62</f>
        <v>0</v>
      </c>
      <c r="C10" s="63">
        <f>'56 kcs F távol'!B62</f>
        <v>0</v>
      </c>
      <c r="D10" s="64">
        <f>'56 kcs F távol'!L62</f>
        <v>0</v>
      </c>
      <c r="H10" t="s">
        <v>49</v>
      </c>
    </row>
    <row r="11" spans="1:10">
      <c r="A11" s="62" t="s">
        <v>17</v>
      </c>
      <c r="B11" s="63">
        <f>'56 kcs F távol'!C70</f>
        <v>0</v>
      </c>
      <c r="C11" s="63">
        <f>'56 kcs F távol'!B70</f>
        <v>0</v>
      </c>
      <c r="D11" s="64">
        <f>'56 kcs F távol'!L70</f>
        <v>0</v>
      </c>
    </row>
    <row r="12" spans="1:10">
      <c r="A12" s="62" t="s">
        <v>18</v>
      </c>
      <c r="B12" s="63">
        <f>'56 kcs F távol'!C78</f>
        <v>0</v>
      </c>
      <c r="C12" s="63">
        <f>'56 kcs F távol'!B78</f>
        <v>0</v>
      </c>
      <c r="D12" s="64">
        <f>'56 kcs F távol'!L78</f>
        <v>0</v>
      </c>
    </row>
    <row r="13" spans="1:10">
      <c r="A13" s="62" t="s">
        <v>19</v>
      </c>
      <c r="B13" s="63">
        <f>'56 kcs F távol'!C86</f>
        <v>0</v>
      </c>
      <c r="C13" s="63">
        <f>'56 kcs F távol'!B86</f>
        <v>0</v>
      </c>
      <c r="D13" s="64">
        <f>'56 kcs F távol'!L86</f>
        <v>0</v>
      </c>
    </row>
    <row r="14" spans="1:10">
      <c r="A14" s="62" t="s">
        <v>20</v>
      </c>
      <c r="B14" s="63">
        <f>'56 kcs F távol'!C94</f>
        <v>0</v>
      </c>
      <c r="C14" s="63">
        <f>'56 kcs F távol'!B94</f>
        <v>0</v>
      </c>
      <c r="D14" s="64">
        <f>'56 kcs F távol'!L94</f>
        <v>0</v>
      </c>
    </row>
    <row r="15" spans="1:10">
      <c r="A15" s="62" t="s">
        <v>21</v>
      </c>
      <c r="B15" s="63">
        <f>'56 kcs F távol'!C102</f>
        <v>0</v>
      </c>
      <c r="C15" s="63">
        <f>'56 kcs F távol'!B102</f>
        <v>0</v>
      </c>
      <c r="D15" s="64">
        <f>'56 kcs F távol'!L102</f>
        <v>0</v>
      </c>
    </row>
    <row r="16" spans="1:10">
      <c r="A16" s="62" t="s">
        <v>22</v>
      </c>
      <c r="B16" s="63">
        <f>'56 kcs F távol'!C110</f>
        <v>0</v>
      </c>
      <c r="C16" s="63">
        <f>'56 kcs F távol'!B110</f>
        <v>0</v>
      </c>
      <c r="D16" s="64">
        <f>'56 kcs F távol'!L110</f>
        <v>0</v>
      </c>
    </row>
    <row r="17" spans="1:4">
      <c r="A17" s="62" t="s">
        <v>23</v>
      </c>
      <c r="B17" s="63">
        <f>'56 kcs F távol'!C118</f>
        <v>0</v>
      </c>
      <c r="C17" s="63">
        <v>0</v>
      </c>
      <c r="D17" s="64">
        <f>'56 kcs F távol'!L118</f>
        <v>0</v>
      </c>
    </row>
    <row r="18" spans="1:4">
      <c r="A18" s="62" t="s">
        <v>28</v>
      </c>
      <c r="B18" s="63">
        <f>'56 kcs F távol'!C126</f>
        <v>0</v>
      </c>
      <c r="C18" s="63">
        <f>'56 kcs F távol'!B126</f>
        <v>0</v>
      </c>
      <c r="D18" s="64">
        <f>'56 kcs F távol'!L126</f>
        <v>0</v>
      </c>
    </row>
    <row r="19" spans="1:4">
      <c r="A19" s="62" t="s">
        <v>29</v>
      </c>
      <c r="B19" s="63">
        <f>'56 kcs F távol'!C134</f>
        <v>0</v>
      </c>
      <c r="C19" s="63">
        <f>'56 kcs F távol'!B134</f>
        <v>0</v>
      </c>
      <c r="D19" s="64">
        <f>'56 kcs F távol'!L134</f>
        <v>0</v>
      </c>
    </row>
    <row r="20" spans="1:4">
      <c r="A20" s="62" t="s">
        <v>30</v>
      </c>
      <c r="B20" s="63">
        <f>'56 kcs F távol'!C142</f>
        <v>0</v>
      </c>
      <c r="C20" s="63">
        <f>'56 kcs F távol'!B142</f>
        <v>0</v>
      </c>
      <c r="D20" s="64">
        <f>'56 kcs F távol'!L142</f>
        <v>0</v>
      </c>
    </row>
    <row r="21" spans="1:4">
      <c r="A21" s="62" t="s">
        <v>31</v>
      </c>
      <c r="B21" s="63">
        <f>'56 kcs F távol'!C150</f>
        <v>0</v>
      </c>
      <c r="C21" s="63">
        <f>'56 kcs F távol'!B150</f>
        <v>0</v>
      </c>
      <c r="D21" s="64">
        <f>'56 kcs F távol'!L150</f>
        <v>0</v>
      </c>
    </row>
    <row r="22" spans="1:4">
      <c r="A22" s="62" t="s">
        <v>32</v>
      </c>
      <c r="B22" s="63">
        <f>'56 kcs F távol'!C158</f>
        <v>0</v>
      </c>
      <c r="C22" s="63">
        <f>'56 kcs F távol'!B158</f>
        <v>0</v>
      </c>
      <c r="D22" s="64">
        <f>'56 kcs F távol'!L158</f>
        <v>0</v>
      </c>
    </row>
    <row r="24" spans="1:4" ht="27.75" customHeight="1">
      <c r="B24" s="66" t="str">
        <f>Fedlap!A22</f>
        <v>Szekszárd, Atlétika Centrum</v>
      </c>
      <c r="C24" s="67">
        <f>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7">
    <sortCondition descending="1" ref="D3:D7"/>
  </sortState>
  <mergeCells count="1">
    <mergeCell ref="C1:D1"/>
  </mergeCells>
  <phoneticPr fontId="18" type="noConversion"/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S248"/>
  <sheetViews>
    <sheetView showWhiteSpace="0" zoomScaleNormal="100" zoomScalePageLayoutView="85" workbookViewId="0">
      <selection activeCell="Q1" sqref="Q1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37</v>
      </c>
      <c r="B1" s="99"/>
      <c r="C1" s="99" t="s">
        <v>39</v>
      </c>
      <c r="D1" s="99"/>
      <c r="E1" s="99" t="s">
        <v>42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15.75" thickBot="1">
      <c r="A6" s="33" t="s">
        <v>0</v>
      </c>
      <c r="B6" s="57" t="s">
        <v>90</v>
      </c>
      <c r="C6" s="18" t="s">
        <v>87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1.4750000000000001</v>
      </c>
      <c r="M6" s="74"/>
      <c r="N6" s="75">
        <f>RANK(L6,'F M_sorrend'!$D$3:$D$22)</f>
        <v>3</v>
      </c>
      <c r="O6" s="80" t="s">
        <v>24</v>
      </c>
    </row>
    <row r="7" spans="1:15" ht="15">
      <c r="B7" s="55" t="s">
        <v>85</v>
      </c>
      <c r="C7" s="81">
        <v>2009</v>
      </c>
      <c r="D7" s="35">
        <v>1.5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1.5</v>
      </c>
      <c r="L7" s="76"/>
      <c r="M7" s="74"/>
      <c r="N7" s="77"/>
    </row>
    <row r="8" spans="1:15" ht="15">
      <c r="B8" s="55" t="s">
        <v>89</v>
      </c>
      <c r="C8" s="81">
        <v>2007</v>
      </c>
      <c r="D8" s="35">
        <v>1.45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1.45</v>
      </c>
      <c r="L8" s="76"/>
      <c r="M8" s="74"/>
      <c r="N8" s="77"/>
    </row>
    <row r="9" spans="1:15" ht="15">
      <c r="B9" s="55" t="s">
        <v>84</v>
      </c>
      <c r="C9" s="81">
        <v>2008</v>
      </c>
      <c r="D9" s="35">
        <v>1.5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1.5</v>
      </c>
      <c r="L9" s="76"/>
      <c r="M9" s="74"/>
      <c r="N9" s="77"/>
    </row>
    <row r="10" spans="1:15" ht="15">
      <c r="B10" s="55" t="s">
        <v>213</v>
      </c>
      <c r="C10" s="81">
        <v>2007</v>
      </c>
      <c r="D10" s="35">
        <v>1.45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1.45</v>
      </c>
      <c r="L10" s="76"/>
      <c r="M10" s="74"/>
      <c r="N10" s="77"/>
      <c r="O10" s="20" t="s">
        <v>59</v>
      </c>
    </row>
    <row r="11" spans="1:15" ht="15">
      <c r="B11" s="55" t="s">
        <v>214</v>
      </c>
      <c r="C11" s="81">
        <v>2008</v>
      </c>
      <c r="D11" s="35">
        <v>1.4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1.4</v>
      </c>
      <c r="L11" s="76"/>
      <c r="M11" s="74"/>
      <c r="N11" s="77"/>
    </row>
    <row r="12" spans="1:15" ht="15">
      <c r="B12" s="58" t="s">
        <v>82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26.25" thickBot="1">
      <c r="A14" s="33" t="s">
        <v>1</v>
      </c>
      <c r="B14" s="57" t="s">
        <v>62</v>
      </c>
      <c r="C14" s="18" t="s">
        <v>63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1.625</v>
      </c>
      <c r="M14" s="74"/>
      <c r="N14" s="75">
        <f>RANK(L14,'F M_sorrend'!$D$3:$D$22)</f>
        <v>2</v>
      </c>
      <c r="O14" s="80" t="s">
        <v>24</v>
      </c>
    </row>
    <row r="15" spans="1:15" ht="15">
      <c r="B15" s="59" t="s">
        <v>68</v>
      </c>
      <c r="C15" s="82">
        <v>2009</v>
      </c>
      <c r="D15" s="35">
        <v>1.65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1.65</v>
      </c>
      <c r="L15" s="76"/>
      <c r="M15" s="74"/>
      <c r="N15" s="77"/>
    </row>
    <row r="16" spans="1:15" ht="15">
      <c r="B16" s="59" t="s">
        <v>69</v>
      </c>
      <c r="C16" s="82">
        <v>2005</v>
      </c>
      <c r="D16" s="35">
        <v>1.8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1.8</v>
      </c>
      <c r="L16" s="76"/>
      <c r="M16" s="74"/>
      <c r="N16" s="77"/>
    </row>
    <row r="17" spans="1:19" ht="15">
      <c r="B17" s="59" t="s">
        <v>143</v>
      </c>
      <c r="C17" s="82">
        <v>2008</v>
      </c>
      <c r="D17" s="35">
        <v>1.5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1.5</v>
      </c>
      <c r="L17" s="76"/>
      <c r="M17" s="74"/>
      <c r="N17" s="77"/>
    </row>
    <row r="18" spans="1:19" ht="15">
      <c r="B18" s="59" t="s">
        <v>115</v>
      </c>
      <c r="C18" s="82">
        <v>2006</v>
      </c>
      <c r="D18" s="35">
        <v>1.55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1.55</v>
      </c>
      <c r="L18" s="76"/>
      <c r="M18" s="74"/>
      <c r="N18" s="77"/>
    </row>
    <row r="19" spans="1:19" ht="15">
      <c r="B19" s="59" t="s">
        <v>141</v>
      </c>
      <c r="C19" s="82">
        <v>2007</v>
      </c>
      <c r="D19" s="35">
        <v>1.5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1.5</v>
      </c>
      <c r="L19" s="76"/>
      <c r="M19" s="74"/>
      <c r="N19" s="77"/>
    </row>
    <row r="20" spans="1:19" ht="15">
      <c r="B20" s="58" t="s">
        <v>64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26.25" thickBot="1">
      <c r="A22" s="33" t="s">
        <v>2</v>
      </c>
      <c r="B22" s="60" t="s">
        <v>116</v>
      </c>
      <c r="C22" s="18" t="s">
        <v>117</v>
      </c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1.6625000000000001</v>
      </c>
      <c r="M22" s="74"/>
      <c r="N22" s="75">
        <f>RANK(L22,'F M_sorrend'!$D$3:$D$22)</f>
        <v>1</v>
      </c>
      <c r="O22" s="80" t="s">
        <v>24</v>
      </c>
    </row>
    <row r="23" spans="1:19" ht="15">
      <c r="B23" s="55" t="s">
        <v>144</v>
      </c>
      <c r="C23" s="19">
        <v>2006</v>
      </c>
      <c r="D23" s="35">
        <v>1.7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1.7</v>
      </c>
      <c r="L23" s="76"/>
      <c r="M23" s="74"/>
      <c r="N23" s="77"/>
    </row>
    <row r="24" spans="1:19" ht="15">
      <c r="B24" s="55" t="s">
        <v>145</v>
      </c>
      <c r="C24" s="19">
        <v>2008</v>
      </c>
      <c r="D24" s="35">
        <v>1.55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1.55</v>
      </c>
      <c r="L24" s="76"/>
      <c r="M24" s="74"/>
      <c r="N24" s="77"/>
    </row>
    <row r="25" spans="1:19" ht="15">
      <c r="B25" s="55" t="s">
        <v>142</v>
      </c>
      <c r="C25" s="19">
        <v>2009</v>
      </c>
      <c r="D25" s="35">
        <v>1.75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1.75</v>
      </c>
      <c r="L25" s="76"/>
      <c r="M25" s="74"/>
      <c r="N25" s="77"/>
    </row>
    <row r="26" spans="1:19" ht="15">
      <c r="B26" s="55" t="s">
        <v>129</v>
      </c>
      <c r="C26" s="19">
        <v>2008</v>
      </c>
      <c r="D26" s="35">
        <v>1.65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1.65</v>
      </c>
      <c r="L26" s="76"/>
      <c r="M26" s="74"/>
      <c r="N26" s="77"/>
    </row>
    <row r="27" spans="1:19" ht="15"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0</v>
      </c>
      <c r="L27" s="76"/>
      <c r="M27" s="74"/>
      <c r="N27" s="77"/>
    </row>
    <row r="28" spans="1:19" ht="25.5">
      <c r="B28" s="58" t="s">
        <v>122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26.25" thickBot="1">
      <c r="A30" s="33" t="s">
        <v>3</v>
      </c>
      <c r="B30" s="60" t="s">
        <v>181</v>
      </c>
      <c r="C30" s="18" t="s">
        <v>182</v>
      </c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1.4625000000000004</v>
      </c>
      <c r="M30" s="74"/>
      <c r="N30" s="75">
        <f>RANK(L30,'F M_sorrend'!$D$3:$D$22)</f>
        <v>4</v>
      </c>
      <c r="O30" s="80" t="s">
        <v>24</v>
      </c>
      <c r="S30" s="36"/>
    </row>
    <row r="31" spans="1:19" ht="15">
      <c r="B31" s="55" t="s">
        <v>185</v>
      </c>
      <c r="C31" s="19">
        <v>2008</v>
      </c>
      <c r="D31" s="35">
        <v>1.5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1.5</v>
      </c>
      <c r="L31" s="76"/>
      <c r="M31" s="74"/>
      <c r="N31" s="77"/>
    </row>
    <row r="32" spans="1:19" ht="15">
      <c r="B32" s="55" t="s">
        <v>196</v>
      </c>
      <c r="C32" s="19">
        <v>2007</v>
      </c>
      <c r="D32" s="35">
        <v>1.45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1.45</v>
      </c>
      <c r="L32" s="76"/>
      <c r="M32" s="74"/>
      <c r="N32" s="77"/>
    </row>
    <row r="33" spans="1:15" ht="15">
      <c r="B33" s="55" t="s">
        <v>195</v>
      </c>
      <c r="C33" s="19">
        <v>2009</v>
      </c>
      <c r="D33" s="35">
        <v>1.45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1.45</v>
      </c>
      <c r="L33" s="76"/>
      <c r="M33" s="74"/>
      <c r="N33" s="77"/>
    </row>
    <row r="34" spans="1:15" ht="15">
      <c r="B34" s="55" t="s">
        <v>186</v>
      </c>
      <c r="C34" s="19">
        <v>2007</v>
      </c>
      <c r="D34" s="35">
        <v>1.45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1.45</v>
      </c>
      <c r="L34" s="76"/>
      <c r="M34" s="74"/>
      <c r="N34" s="77"/>
    </row>
    <row r="35" spans="1:15" ht="15">
      <c r="B35" s="55" t="s">
        <v>197</v>
      </c>
      <c r="C35" s="19">
        <v>2007</v>
      </c>
      <c r="D35" s="35">
        <v>1.35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1.35</v>
      </c>
      <c r="L35" s="76"/>
      <c r="M35" s="74"/>
      <c r="N35" s="77"/>
    </row>
    <row r="36" spans="1:15" ht="15">
      <c r="B36" s="58" t="s">
        <v>187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15.75" thickBot="1">
      <c r="A38" s="33" t="s">
        <v>4</v>
      </c>
      <c r="B38" s="60"/>
      <c r="C38" s="18"/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0</v>
      </c>
      <c r="M38" s="74"/>
      <c r="N38" s="75">
        <f>RANK(L38,'F M_sorrend'!$D$3:$D$22)</f>
        <v>5</v>
      </c>
      <c r="O38" s="80" t="s">
        <v>24</v>
      </c>
    </row>
    <row r="39" spans="1:15" ht="15"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0</v>
      </c>
      <c r="L39" s="76"/>
      <c r="M39" s="74"/>
      <c r="N39" s="77"/>
    </row>
    <row r="40" spans="1:15" ht="15"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0</v>
      </c>
      <c r="L40" s="76"/>
      <c r="M40" s="74"/>
      <c r="N40" s="77"/>
    </row>
    <row r="41" spans="1:15" ht="15"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0</v>
      </c>
      <c r="L41" s="76"/>
      <c r="M41" s="74"/>
      <c r="N41" s="77"/>
    </row>
    <row r="42" spans="1:15" ht="15"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0</v>
      </c>
      <c r="L42" s="76"/>
      <c r="M42" s="74"/>
      <c r="N42" s="77"/>
    </row>
    <row r="43" spans="1:15" ht="15"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0</v>
      </c>
      <c r="L43" s="76"/>
      <c r="M43" s="74"/>
      <c r="N43" s="77"/>
    </row>
    <row r="44" spans="1:15" ht="15">
      <c r="B44" s="58" t="s">
        <v>10</v>
      </c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0</v>
      </c>
      <c r="M46" s="74"/>
      <c r="N46" s="75">
        <f>RANK(L46,'F M_sorrend'!$D$3:$D$22)</f>
        <v>5</v>
      </c>
      <c r="O46" s="80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0</v>
      </c>
      <c r="L47" s="76"/>
      <c r="M47" s="74"/>
      <c r="N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0</v>
      </c>
      <c r="L48" s="76"/>
      <c r="M48" s="74"/>
      <c r="N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0</v>
      </c>
      <c r="L49" s="76"/>
      <c r="M49" s="74"/>
      <c r="N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0</v>
      </c>
      <c r="L50" s="76"/>
      <c r="M50" s="74"/>
      <c r="N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6"/>
      <c r="M51" s="74"/>
      <c r="N51" s="77"/>
    </row>
    <row r="52" spans="1:15" ht="15">
      <c r="B52" s="58" t="s">
        <v>10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0</v>
      </c>
      <c r="M54" s="74"/>
      <c r="N54" s="75">
        <f>RANK(L54,'F M_sorrend'!$D$3:$D$22)</f>
        <v>5</v>
      </c>
      <c r="O54" s="80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0</v>
      </c>
      <c r="L55" s="76"/>
      <c r="M55" s="74"/>
      <c r="N55" s="77"/>
      <c r="O55" s="38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0</v>
      </c>
      <c r="L56" s="76"/>
      <c r="M56" s="74"/>
      <c r="N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0</v>
      </c>
      <c r="L57" s="76"/>
      <c r="M57" s="74"/>
      <c r="N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0</v>
      </c>
      <c r="L58" s="76"/>
      <c r="M58" s="74"/>
      <c r="N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0</v>
      </c>
      <c r="L59" s="76"/>
      <c r="M59" s="74"/>
      <c r="N59" s="77"/>
    </row>
    <row r="60" spans="1:15" ht="15">
      <c r="B60" s="58" t="s">
        <v>10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RANK(L62,'F M_sorrend'!$D$3:$D$22)</f>
        <v>5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RANK(L70,'F M_sorrend'!$D$3:$D$22)</f>
        <v>5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RANK(L78,'F M_sorrend'!$D$3:$D$22)</f>
        <v>5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RANK(L86,'F M_sorrend'!$D$3:$D$22)</f>
        <v>5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RANK(L94,'F M_sorrend'!$D$3:$D$22)</f>
        <v>5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RANK(L102,'F M_sorrend'!$D$3:$D$22)</f>
        <v>5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RANK(L110,'F M_sorrend'!$D$3:$D$22)</f>
        <v>5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RANK(L118,'F M_sorrend'!$D$3:$D$22)</f>
        <v>5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RANK(L126,'F M_sorrend'!$D$3:$D$22)</f>
        <v>5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RANK(L134,'F M_sorrend'!$D$3:$D$22)</f>
        <v>5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RANK(L142,'F M_sorrend'!$D$3:$D$22)</f>
        <v>5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RANK(L150,'F M_sorrend'!$D$3:$D$22)</f>
        <v>5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RANK(L158,'F M_sorrend'!$D$3:$D$22)</f>
        <v>5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conditionalFormatting sqref="D12:I14 D20:I22 D28:I30 D36:I38 D44:I46 D52:I54 D60:I62 D68:I70">
    <cfRule type="cellIs" dxfId="116" priority="13" operator="between">
      <formula>2002</formula>
      <formula>2007</formula>
    </cfRule>
  </conditionalFormatting>
  <conditionalFormatting sqref="D76:I78">
    <cfRule type="cellIs" dxfId="115" priority="12" operator="between">
      <formula>2002</formula>
      <formula>2007</formula>
    </cfRule>
  </conditionalFormatting>
  <conditionalFormatting sqref="D84:I86">
    <cfRule type="cellIs" dxfId="114" priority="11" operator="between">
      <formula>2002</formula>
      <formula>2007</formula>
    </cfRule>
  </conditionalFormatting>
  <conditionalFormatting sqref="D92:I94">
    <cfRule type="cellIs" dxfId="113" priority="10" operator="between">
      <formula>2002</formula>
      <formula>2007</formula>
    </cfRule>
  </conditionalFormatting>
  <conditionalFormatting sqref="D100:I102">
    <cfRule type="cellIs" dxfId="112" priority="9" operator="between">
      <formula>2002</formula>
      <formula>2007</formula>
    </cfRule>
  </conditionalFormatting>
  <conditionalFormatting sqref="D108:I110">
    <cfRule type="cellIs" dxfId="111" priority="8" operator="between">
      <formula>2002</formula>
      <formula>2007</formula>
    </cfRule>
  </conditionalFormatting>
  <conditionalFormatting sqref="D116:I118">
    <cfRule type="cellIs" dxfId="110" priority="7" operator="between">
      <formula>2002</formula>
      <formula>2007</formula>
    </cfRule>
  </conditionalFormatting>
  <conditionalFormatting sqref="D124:I126">
    <cfRule type="cellIs" dxfId="109" priority="6" operator="between">
      <formula>2002</formula>
      <formula>2007</formula>
    </cfRule>
  </conditionalFormatting>
  <conditionalFormatting sqref="D132:I134">
    <cfRule type="cellIs" dxfId="108" priority="5" operator="between">
      <formula>2002</formula>
      <formula>2007</formula>
    </cfRule>
  </conditionalFormatting>
  <conditionalFormatting sqref="D140:I142">
    <cfRule type="cellIs" dxfId="107" priority="4" operator="between">
      <formula>2002</formula>
      <formula>2007</formula>
    </cfRule>
  </conditionalFormatting>
  <conditionalFormatting sqref="D148:I150">
    <cfRule type="cellIs" dxfId="106" priority="3" operator="between">
      <formula>2002</formula>
      <formula>2007</formula>
    </cfRule>
  </conditionalFormatting>
  <conditionalFormatting sqref="D156:I158">
    <cfRule type="cellIs" dxfId="105" priority="2" operator="between">
      <formula>2002</formula>
      <formula>2007</formula>
    </cfRule>
  </conditionalFormatting>
  <conditionalFormatting sqref="D164:I248">
    <cfRule type="cellIs" dxfId="104" priority="1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C10" sqref="C10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F magas'!A1:M1</f>
        <v>Fiú</v>
      </c>
      <c r="B1" s="69" t="str">
        <f>'56 kcs F magas'!C1</f>
        <v>V-VI.</v>
      </c>
      <c r="C1" s="100" t="str">
        <f>'56 kcs F magas'!E1</f>
        <v>Magasugrás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F magas'!C22</f>
        <v>Szekszárd</v>
      </c>
      <c r="C3" s="63" t="str">
        <f>'56 kcs F magas'!B22</f>
        <v xml:space="preserve">Szekszárdi Garay János Gimnázium </v>
      </c>
      <c r="D3" s="64">
        <f>'56 kcs F magas'!L22</f>
        <v>1.6625000000000001</v>
      </c>
      <c r="H3" t="s">
        <v>42</v>
      </c>
      <c r="J3" t="s">
        <v>37</v>
      </c>
    </row>
    <row r="4" spans="1:10">
      <c r="A4" s="62" t="s">
        <v>1</v>
      </c>
      <c r="B4" s="63" t="str">
        <f>'56 kcs F magas'!C14</f>
        <v>Bonyhád</v>
      </c>
      <c r="C4" s="63" t="str">
        <f>'56 kcs F magas'!B14</f>
        <v>Petőfi Sándor Evangélikus Gimnázium</v>
      </c>
      <c r="D4" s="64">
        <f>'56 kcs F magas'!L14</f>
        <v>1.625</v>
      </c>
      <c r="H4" t="s">
        <v>41</v>
      </c>
      <c r="J4" t="s">
        <v>38</v>
      </c>
    </row>
    <row r="5" spans="1:10">
      <c r="A5" s="62" t="s">
        <v>2</v>
      </c>
      <c r="B5" s="63" t="str">
        <f>'56 kcs F magas'!C6</f>
        <v>Paks</v>
      </c>
      <c r="C5" s="63" t="str">
        <f>'56 kcs F magas'!B6</f>
        <v>Vak Bottyán Gimnázium</v>
      </c>
      <c r="D5" s="64">
        <f>'56 kcs F magas'!L6</f>
        <v>1.4750000000000001</v>
      </c>
      <c r="H5" t="s">
        <v>46</v>
      </c>
    </row>
    <row r="6" spans="1:10">
      <c r="A6" s="62" t="s">
        <v>3</v>
      </c>
      <c r="B6" s="63" t="str">
        <f>'56 kcs F magas'!C30</f>
        <v>Simontornya</v>
      </c>
      <c r="C6" s="63" t="str">
        <f>'56 kcs F magas'!B30</f>
        <v>Vak Bottyán Általános Iskola és Gimnázium</v>
      </c>
      <c r="D6" s="64">
        <f>'56 kcs F magas'!L30</f>
        <v>1.4625000000000004</v>
      </c>
      <c r="H6" t="s">
        <v>44</v>
      </c>
    </row>
    <row r="7" spans="1:10">
      <c r="A7" s="62" t="s">
        <v>4</v>
      </c>
      <c r="B7" s="63">
        <f>'56 kcs F magas'!C38</f>
        <v>0</v>
      </c>
      <c r="C7" s="63">
        <f>'56 kcs F magas'!B38</f>
        <v>0</v>
      </c>
      <c r="D7" s="64">
        <f>'56 kcs F magas'!L38</f>
        <v>0</v>
      </c>
      <c r="H7" t="s">
        <v>45</v>
      </c>
    </row>
    <row r="8" spans="1:10">
      <c r="A8" s="62" t="s">
        <v>5</v>
      </c>
      <c r="B8" s="63">
        <f>'56 kcs F magas'!C46</f>
        <v>0</v>
      </c>
      <c r="C8" s="63">
        <f>'56 kcs F magas'!B46</f>
        <v>0</v>
      </c>
      <c r="D8" s="64">
        <f>'56 kcs F magas'!L46</f>
        <v>0</v>
      </c>
      <c r="H8" t="s">
        <v>47</v>
      </c>
    </row>
    <row r="9" spans="1:10">
      <c r="A9" s="62" t="s">
        <v>6</v>
      </c>
      <c r="B9" s="63">
        <f>'56 kcs F magas'!C54</f>
        <v>0</v>
      </c>
      <c r="C9" s="63">
        <f>'56 kcs F magas'!B54</f>
        <v>0</v>
      </c>
      <c r="D9" s="64">
        <f>'56 kcs F magas'!L54</f>
        <v>0</v>
      </c>
      <c r="H9" t="s">
        <v>48</v>
      </c>
    </row>
    <row r="10" spans="1:10">
      <c r="A10" s="62" t="s">
        <v>7</v>
      </c>
      <c r="B10" s="63">
        <f>'56 kcs F magas'!C62</f>
        <v>0</v>
      </c>
      <c r="C10" s="63">
        <f>'56 kcs F magas'!B62</f>
        <v>0</v>
      </c>
      <c r="D10" s="64">
        <f>'56 kcs F magas'!L62</f>
        <v>0</v>
      </c>
      <c r="H10" t="s">
        <v>49</v>
      </c>
    </row>
    <row r="11" spans="1:10">
      <c r="A11" s="62" t="s">
        <v>17</v>
      </c>
      <c r="B11" s="63">
        <f>'56 kcs F magas'!C70</f>
        <v>0</v>
      </c>
      <c r="C11" s="63">
        <f>'56 kcs F magas'!B70</f>
        <v>0</v>
      </c>
      <c r="D11" s="64">
        <f>'56 kcs F magas'!L70</f>
        <v>0</v>
      </c>
    </row>
    <row r="12" spans="1:10">
      <c r="A12" s="62" t="s">
        <v>18</v>
      </c>
      <c r="B12" s="63">
        <f>'56 kcs F magas'!C78</f>
        <v>0</v>
      </c>
      <c r="C12" s="63">
        <f>'56 kcs F magas'!B78</f>
        <v>0</v>
      </c>
      <c r="D12" s="64">
        <f>'56 kcs F magas'!L78</f>
        <v>0</v>
      </c>
    </row>
    <row r="13" spans="1:10">
      <c r="A13" s="62" t="s">
        <v>19</v>
      </c>
      <c r="B13" s="63">
        <f>'56 kcs F magas'!C86</f>
        <v>0</v>
      </c>
      <c r="C13" s="63">
        <f>'56 kcs F magas'!B86</f>
        <v>0</v>
      </c>
      <c r="D13" s="64">
        <f>'56 kcs F magas'!L86</f>
        <v>0</v>
      </c>
    </row>
    <row r="14" spans="1:10">
      <c r="A14" s="62" t="s">
        <v>20</v>
      </c>
      <c r="B14" s="63">
        <f>'56 kcs F magas'!C94</f>
        <v>0</v>
      </c>
      <c r="C14" s="63">
        <f>'56 kcs F magas'!B94</f>
        <v>0</v>
      </c>
      <c r="D14" s="64">
        <f>'56 kcs F magas'!L94</f>
        <v>0</v>
      </c>
    </row>
    <row r="15" spans="1:10">
      <c r="A15" s="62" t="s">
        <v>21</v>
      </c>
      <c r="B15" s="63">
        <f>'56 kcs F magas'!C102</f>
        <v>0</v>
      </c>
      <c r="C15" s="63">
        <f>'56 kcs F magas'!B102</f>
        <v>0</v>
      </c>
      <c r="D15" s="64">
        <f>'56 kcs F magas'!L102</f>
        <v>0</v>
      </c>
    </row>
    <row r="16" spans="1:10">
      <c r="A16" s="62" t="s">
        <v>22</v>
      </c>
      <c r="B16" s="63">
        <f>'56 kcs F magas'!C110</f>
        <v>0</v>
      </c>
      <c r="C16" s="63">
        <f>'56 kcs F magas'!B110</f>
        <v>0</v>
      </c>
      <c r="D16" s="64">
        <f>'56 kcs F magas'!L110</f>
        <v>0</v>
      </c>
    </row>
    <row r="17" spans="1:4">
      <c r="A17" s="62" t="s">
        <v>23</v>
      </c>
      <c r="B17" s="63">
        <f>'56 kcs F magas'!C118</f>
        <v>0</v>
      </c>
      <c r="C17" s="63">
        <v>0</v>
      </c>
      <c r="D17" s="64">
        <f>'56 kcs F magas'!L118</f>
        <v>0</v>
      </c>
    </row>
    <row r="18" spans="1:4">
      <c r="A18" s="62" t="s">
        <v>28</v>
      </c>
      <c r="B18" s="63">
        <f>'56 kcs F magas'!C126</f>
        <v>0</v>
      </c>
      <c r="C18" s="63">
        <f>'56 kcs F magas'!B126</f>
        <v>0</v>
      </c>
      <c r="D18" s="64">
        <f>'56 kcs F magas'!L126</f>
        <v>0</v>
      </c>
    </row>
    <row r="19" spans="1:4">
      <c r="A19" s="62" t="s">
        <v>29</v>
      </c>
      <c r="B19" s="63">
        <f>'56 kcs F magas'!C134</f>
        <v>0</v>
      </c>
      <c r="C19" s="63">
        <f>'56 kcs F magas'!B134</f>
        <v>0</v>
      </c>
      <c r="D19" s="64">
        <f>'56 kcs F magas'!L134</f>
        <v>0</v>
      </c>
    </row>
    <row r="20" spans="1:4">
      <c r="A20" s="62" t="s">
        <v>30</v>
      </c>
      <c r="B20" s="63">
        <f>'56 kcs F magas'!C142</f>
        <v>0</v>
      </c>
      <c r="C20" s="63">
        <f>'56 kcs F magas'!B142</f>
        <v>0</v>
      </c>
      <c r="D20" s="64">
        <f>'56 kcs F magas'!L142</f>
        <v>0</v>
      </c>
    </row>
    <row r="21" spans="1:4">
      <c r="A21" s="62" t="s">
        <v>31</v>
      </c>
      <c r="B21" s="63">
        <f>'56 kcs F magas'!C150</f>
        <v>0</v>
      </c>
      <c r="C21" s="63">
        <f>'56 kcs F magas'!B150</f>
        <v>0</v>
      </c>
      <c r="D21" s="64">
        <f>'56 kcs F magas'!L150</f>
        <v>0</v>
      </c>
    </row>
    <row r="22" spans="1:4">
      <c r="A22" s="62" t="s">
        <v>32</v>
      </c>
      <c r="B22" s="63">
        <f>'56 kcs F magas'!C158</f>
        <v>0</v>
      </c>
      <c r="C22" s="63">
        <f>'56 kcs F magas'!B158</f>
        <v>0</v>
      </c>
      <c r="D22" s="64">
        <f>'56 kcs F magas'!L158</f>
        <v>0</v>
      </c>
    </row>
    <row r="24" spans="1:4" ht="27.75" customHeight="1">
      <c r="B24" s="66" t="str">
        <f>[1]Fedlap!A22</f>
        <v>Szekszárd, Atlétika Centrum</v>
      </c>
      <c r="C24" s="67">
        <f>[1]Fedlap!A25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6">
    <sortCondition descending="1" ref="D3:D6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S248"/>
  <sheetViews>
    <sheetView showWhiteSpace="0" zoomScaleNormal="100" zoomScalePageLayoutView="85" workbookViewId="0">
      <selection activeCell="L27" sqref="L27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37</v>
      </c>
      <c r="B1" s="99"/>
      <c r="C1" s="99" t="s">
        <v>39</v>
      </c>
      <c r="D1" s="99"/>
      <c r="E1" s="99" t="s">
        <v>49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26.25" thickBot="1">
      <c r="A6" s="33" t="s">
        <v>0</v>
      </c>
      <c r="B6" s="57" t="s">
        <v>81</v>
      </c>
      <c r="C6" s="18" t="s">
        <v>80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26.285</v>
      </c>
      <c r="M6" s="74"/>
      <c r="N6" s="75">
        <f>RANK(L6,'F D_sorrend'!$D$3:$D$22)</f>
        <v>1</v>
      </c>
      <c r="O6" s="80" t="s">
        <v>24</v>
      </c>
    </row>
    <row r="7" spans="1:15" ht="15">
      <c r="B7" s="55" t="s">
        <v>79</v>
      </c>
      <c r="C7" s="81">
        <v>2007</v>
      </c>
      <c r="D7" s="35">
        <v>34.03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34.03</v>
      </c>
      <c r="L7" s="76"/>
      <c r="M7" s="74"/>
      <c r="N7" s="77"/>
    </row>
    <row r="8" spans="1:15" ht="15">
      <c r="B8" s="55" t="s">
        <v>78</v>
      </c>
      <c r="C8" s="81">
        <v>2007</v>
      </c>
      <c r="D8" s="35">
        <v>22.01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22.01</v>
      </c>
      <c r="L8" s="76"/>
      <c r="M8" s="74"/>
      <c r="N8" s="77"/>
    </row>
    <row r="9" spans="1:15" ht="15">
      <c r="B9" s="55" t="s">
        <v>77</v>
      </c>
      <c r="C9" s="81">
        <v>2005</v>
      </c>
      <c r="D9" s="35">
        <v>24.4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24.4</v>
      </c>
      <c r="L9" s="76"/>
      <c r="M9" s="74"/>
      <c r="N9" s="77"/>
    </row>
    <row r="10" spans="1:15" ht="15">
      <c r="B10" s="55" t="s">
        <v>76</v>
      </c>
      <c r="C10" s="81">
        <v>2005</v>
      </c>
      <c r="D10" s="35">
        <v>24.7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24.7</v>
      </c>
      <c r="L10" s="76"/>
      <c r="M10" s="74"/>
      <c r="N10" s="77"/>
      <c r="O10" s="20" t="s">
        <v>59</v>
      </c>
    </row>
    <row r="11" spans="1:15" ht="15">
      <c r="C11" s="81"/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0</v>
      </c>
      <c r="L11" s="76"/>
      <c r="M11" s="74"/>
      <c r="N11" s="77"/>
    </row>
    <row r="12" spans="1:15" ht="15">
      <c r="B12" s="58" t="s">
        <v>75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26.25" thickBot="1">
      <c r="A14" s="33" t="s">
        <v>1</v>
      </c>
      <c r="B14" s="57" t="s">
        <v>62</v>
      </c>
      <c r="C14" s="18" t="s">
        <v>63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24.97</v>
      </c>
      <c r="M14" s="74"/>
      <c r="N14" s="75">
        <f>RANK(L14,'F D_sorrend'!$D$3:$D$22)</f>
        <v>2</v>
      </c>
      <c r="O14" s="80" t="s">
        <v>24</v>
      </c>
    </row>
    <row r="15" spans="1:15" ht="15">
      <c r="B15" s="59" t="s">
        <v>139</v>
      </c>
      <c r="C15" s="82">
        <v>2009</v>
      </c>
      <c r="D15" s="35">
        <v>21.27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21.27</v>
      </c>
      <c r="L15" s="76"/>
      <c r="M15" s="74"/>
      <c r="N15" s="77"/>
    </row>
    <row r="16" spans="1:15" ht="15">
      <c r="B16" s="59" t="s">
        <v>140</v>
      </c>
      <c r="C16" s="82">
        <v>2006</v>
      </c>
      <c r="D16" s="35">
        <v>17.23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17.23</v>
      </c>
      <c r="L16" s="76"/>
      <c r="M16" s="74"/>
      <c r="N16" s="77"/>
    </row>
    <row r="17" spans="1:19" ht="15">
      <c r="B17" s="59" t="s">
        <v>201</v>
      </c>
      <c r="C17" s="82">
        <v>2009</v>
      </c>
      <c r="D17" s="35">
        <v>28.74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28.74</v>
      </c>
      <c r="L17" s="76"/>
      <c r="M17" s="74"/>
      <c r="N17" s="77"/>
    </row>
    <row r="18" spans="1:19" ht="15">
      <c r="B18" s="59" t="s">
        <v>113</v>
      </c>
      <c r="C18" s="82">
        <v>2009</v>
      </c>
      <c r="D18" s="35">
        <v>32.64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32.64</v>
      </c>
      <c r="L18" s="76"/>
      <c r="M18" s="74"/>
      <c r="N18" s="77"/>
    </row>
    <row r="19" spans="1:19" ht="15">
      <c r="B19" s="59" t="s">
        <v>141</v>
      </c>
      <c r="C19" s="82">
        <v>2007</v>
      </c>
      <c r="D19" s="35">
        <v>16.13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16.13</v>
      </c>
      <c r="L19" s="76"/>
      <c r="M19" s="74"/>
      <c r="N19" s="77"/>
    </row>
    <row r="20" spans="1:19" ht="15">
      <c r="B20" s="58" t="s">
        <v>64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26.25" thickBot="1">
      <c r="A22" s="33" t="s">
        <v>2</v>
      </c>
      <c r="B22" s="60" t="s">
        <v>116</v>
      </c>
      <c r="C22" s="18" t="s">
        <v>117</v>
      </c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16.092500000000001</v>
      </c>
      <c r="M22" s="74"/>
      <c r="N22" s="75">
        <f>RANK(L22,'F D_sorrend'!$D$3:$D$22)</f>
        <v>4</v>
      </c>
      <c r="O22" s="80" t="s">
        <v>24</v>
      </c>
    </row>
    <row r="23" spans="1:19" ht="15">
      <c r="B23" s="55" t="s">
        <v>118</v>
      </c>
      <c r="C23" s="19">
        <v>2009</v>
      </c>
      <c r="D23" s="35">
        <v>17.37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17.37</v>
      </c>
      <c r="L23" s="76"/>
      <c r="M23" s="74"/>
      <c r="N23" s="77"/>
    </row>
    <row r="24" spans="1:19" ht="15">
      <c r="B24" s="55" t="s">
        <v>119</v>
      </c>
      <c r="C24" s="19">
        <v>2008</v>
      </c>
      <c r="D24" s="35">
        <v>31.56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31.56</v>
      </c>
      <c r="L24" s="76"/>
      <c r="M24" s="74"/>
      <c r="N24" s="77"/>
    </row>
    <row r="25" spans="1:19" ht="15">
      <c r="B25" s="55" t="s">
        <v>142</v>
      </c>
      <c r="C25" s="19">
        <v>2009</v>
      </c>
      <c r="D25" s="35">
        <v>15.44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15.44</v>
      </c>
      <c r="L25" s="76"/>
      <c r="M25" s="74"/>
      <c r="N25" s="77"/>
    </row>
    <row r="26" spans="1:19" ht="15">
      <c r="B26" s="55" t="s">
        <v>121</v>
      </c>
      <c r="C26" s="19">
        <v>2008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0</v>
      </c>
      <c r="L26" s="76"/>
      <c r="M26" s="74"/>
      <c r="N26" s="77"/>
    </row>
    <row r="27" spans="1:19" ht="15"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0</v>
      </c>
      <c r="L27" s="76"/>
      <c r="M27" s="74"/>
      <c r="N27" s="77"/>
    </row>
    <row r="28" spans="1:19" ht="25.5">
      <c r="B28" s="58" t="s">
        <v>122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15.75" thickBot="1">
      <c r="A30" s="33" t="s">
        <v>3</v>
      </c>
      <c r="B30" s="60" t="s">
        <v>168</v>
      </c>
      <c r="C30" s="18" t="s">
        <v>117</v>
      </c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19.16</v>
      </c>
      <c r="M30" s="74"/>
      <c r="N30" s="75">
        <f>RANK(L30,'F D_sorrend'!$D$3:$D$22)</f>
        <v>3</v>
      </c>
      <c r="O30" s="80" t="s">
        <v>24</v>
      </c>
      <c r="S30" s="36"/>
    </row>
    <row r="31" spans="1:19" ht="15">
      <c r="B31" s="55" t="s">
        <v>188</v>
      </c>
      <c r="C31" s="19">
        <v>2007</v>
      </c>
      <c r="D31" s="35">
        <v>19.55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19.55</v>
      </c>
      <c r="L31" s="76"/>
      <c r="M31" s="74"/>
      <c r="N31" s="77"/>
    </row>
    <row r="32" spans="1:19" ht="15">
      <c r="B32" s="55" t="s">
        <v>176</v>
      </c>
      <c r="C32" s="19">
        <v>2006</v>
      </c>
      <c r="D32" s="35">
        <v>21.59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21.59</v>
      </c>
      <c r="L32" s="76"/>
      <c r="M32" s="74"/>
      <c r="N32" s="77"/>
    </row>
    <row r="33" spans="1:15" ht="15">
      <c r="B33" s="55" t="s">
        <v>177</v>
      </c>
      <c r="C33" s="19">
        <v>2009</v>
      </c>
      <c r="D33" s="35">
        <v>14.35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14.35</v>
      </c>
      <c r="L33" s="76"/>
      <c r="M33" s="74"/>
      <c r="N33" s="77"/>
    </row>
    <row r="34" spans="1:15" ht="15">
      <c r="B34" s="55" t="s">
        <v>178</v>
      </c>
      <c r="C34" s="19">
        <v>2006</v>
      </c>
      <c r="D34" s="35">
        <v>18.309999999999999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18.309999999999999</v>
      </c>
      <c r="L34" s="76"/>
      <c r="M34" s="74"/>
      <c r="N34" s="77"/>
    </row>
    <row r="35" spans="1:15" ht="15">
      <c r="B35" s="55" t="s">
        <v>179</v>
      </c>
      <c r="C35" s="19">
        <v>2008</v>
      </c>
      <c r="D35" s="35">
        <v>17.190000000000001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17.190000000000001</v>
      </c>
      <c r="L35" s="76"/>
      <c r="M35" s="74"/>
      <c r="N35" s="77"/>
    </row>
    <row r="36" spans="1:15" ht="15">
      <c r="B36" s="58" t="s">
        <v>180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15.75" thickBot="1">
      <c r="A38" s="33" t="s">
        <v>4</v>
      </c>
      <c r="B38" s="60"/>
      <c r="C38" s="18"/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0</v>
      </c>
      <c r="M38" s="74"/>
      <c r="N38" s="75">
        <f>RANK(L38,'F D_sorrend'!$D$3:$D$22)</f>
        <v>5</v>
      </c>
      <c r="O38" s="80" t="s">
        <v>24</v>
      </c>
    </row>
    <row r="39" spans="1:15" ht="15"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0</v>
      </c>
      <c r="L39" s="76"/>
      <c r="M39" s="74"/>
      <c r="N39" s="77"/>
    </row>
    <row r="40" spans="1:15" ht="15"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0</v>
      </c>
      <c r="L40" s="76"/>
      <c r="M40" s="74"/>
      <c r="N40" s="77"/>
    </row>
    <row r="41" spans="1:15" ht="15"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0</v>
      </c>
      <c r="L41" s="76"/>
      <c r="M41" s="74"/>
      <c r="N41" s="77"/>
    </row>
    <row r="42" spans="1:15" ht="15"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0</v>
      </c>
      <c r="L42" s="76"/>
      <c r="M42" s="74"/>
      <c r="N42" s="77"/>
    </row>
    <row r="43" spans="1:15" ht="15"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0</v>
      </c>
      <c r="L43" s="76"/>
      <c r="M43" s="74"/>
      <c r="N43" s="77"/>
    </row>
    <row r="44" spans="1:15" ht="15">
      <c r="B44" s="58" t="s">
        <v>10</v>
      </c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0</v>
      </c>
      <c r="M46" s="74"/>
      <c r="N46" s="75">
        <f>RANK(L46,'F D_sorrend'!$D$3:$D$22)</f>
        <v>5</v>
      </c>
      <c r="O46" s="80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0</v>
      </c>
      <c r="L47" s="76"/>
      <c r="M47" s="74"/>
      <c r="N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0</v>
      </c>
      <c r="L48" s="76"/>
      <c r="M48" s="74"/>
      <c r="N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0</v>
      </c>
      <c r="L49" s="76"/>
      <c r="M49" s="74"/>
      <c r="N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0</v>
      </c>
      <c r="L50" s="76"/>
      <c r="M50" s="74"/>
      <c r="N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6"/>
      <c r="M51" s="74"/>
      <c r="N51" s="77"/>
    </row>
    <row r="52" spans="1:15" ht="15">
      <c r="B52" s="58" t="s">
        <v>10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0</v>
      </c>
      <c r="M54" s="74"/>
      <c r="N54" s="75">
        <f>RANK(L54,'F D_sorrend'!$D$3:$D$22)</f>
        <v>5</v>
      </c>
      <c r="O54" s="80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0</v>
      </c>
      <c r="L55" s="76"/>
      <c r="M55" s="74"/>
      <c r="N55" s="77"/>
      <c r="O55" s="38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0</v>
      </c>
      <c r="L56" s="76"/>
      <c r="M56" s="74"/>
      <c r="N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0</v>
      </c>
      <c r="L57" s="76"/>
      <c r="M57" s="74"/>
      <c r="N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0</v>
      </c>
      <c r="L58" s="76"/>
      <c r="M58" s="74"/>
      <c r="N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0</v>
      </c>
      <c r="L59" s="76"/>
      <c r="M59" s="74"/>
      <c r="N59" s="77"/>
    </row>
    <row r="60" spans="1:15" ht="15">
      <c r="B60" s="58" t="s">
        <v>10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RANK(L62,'F D_sorrend'!$D$3:$D$22)</f>
        <v>5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RANK(L70,'F D_sorrend'!$D$3:$D$22)</f>
        <v>5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RANK(L78,'F D_sorrend'!$D$3:$D$22)</f>
        <v>5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RANK(L86,'F D_sorrend'!$D$3:$D$22)</f>
        <v>5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RANK(L94,'F D_sorrend'!$D$3:$D$22)</f>
        <v>5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RANK(L102,'F D_sorrend'!$D$3:$D$22)</f>
        <v>5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RANK(L110,'F D_sorrend'!$D$3:$D$22)</f>
        <v>5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RANK(L118,'F D_sorrend'!$D$3:$D$22)</f>
        <v>5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RANK(L126,'F D_sorrend'!$D$3:$D$22)</f>
        <v>5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RANK(L134,'F D_sorrend'!$D$3:$D$22)</f>
        <v>5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RANK(L142,'F D_sorrend'!$D$3:$D$22)</f>
        <v>5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RANK(L150,'F D_sorrend'!$D$3:$D$22)</f>
        <v>5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RANK(L158,'F D_sorrend'!$D$3:$D$22)</f>
        <v>5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conditionalFormatting sqref="D12:I14 D20:I22 D28:I30 D36:I38 D44:I46 D52:I54 D60:I62 D68:I70">
    <cfRule type="cellIs" dxfId="103" priority="13" operator="between">
      <formula>2002</formula>
      <formula>2007</formula>
    </cfRule>
  </conditionalFormatting>
  <conditionalFormatting sqref="D76:I78">
    <cfRule type="cellIs" dxfId="102" priority="12" operator="between">
      <formula>2002</formula>
      <formula>2007</formula>
    </cfRule>
  </conditionalFormatting>
  <conditionalFormatting sqref="D84:I86">
    <cfRule type="cellIs" dxfId="101" priority="11" operator="between">
      <formula>2002</formula>
      <formula>2007</formula>
    </cfRule>
  </conditionalFormatting>
  <conditionalFormatting sqref="D92:I94">
    <cfRule type="cellIs" dxfId="100" priority="10" operator="between">
      <formula>2002</formula>
      <formula>2007</formula>
    </cfRule>
  </conditionalFormatting>
  <conditionalFormatting sqref="D100:I102">
    <cfRule type="cellIs" dxfId="99" priority="9" operator="between">
      <formula>2002</formula>
      <formula>2007</formula>
    </cfRule>
  </conditionalFormatting>
  <conditionalFormatting sqref="D108:I110">
    <cfRule type="cellIs" dxfId="98" priority="8" operator="between">
      <formula>2002</formula>
      <formula>2007</formula>
    </cfRule>
  </conditionalFormatting>
  <conditionalFormatting sqref="D116:I118">
    <cfRule type="cellIs" dxfId="97" priority="7" operator="between">
      <formula>2002</formula>
      <formula>2007</formula>
    </cfRule>
  </conditionalFormatting>
  <conditionalFormatting sqref="D124:I126">
    <cfRule type="cellIs" dxfId="96" priority="6" operator="between">
      <formula>2002</formula>
      <formula>2007</formula>
    </cfRule>
  </conditionalFormatting>
  <conditionalFormatting sqref="D132:I134">
    <cfRule type="cellIs" dxfId="95" priority="5" operator="between">
      <formula>2002</formula>
      <formula>2007</formula>
    </cfRule>
  </conditionalFormatting>
  <conditionalFormatting sqref="D140:I142">
    <cfRule type="cellIs" dxfId="94" priority="4" operator="between">
      <formula>2002</formula>
      <formula>2007</formula>
    </cfRule>
  </conditionalFormatting>
  <conditionalFormatting sqref="D148:I150">
    <cfRule type="cellIs" dxfId="93" priority="3" operator="between">
      <formula>2002</formula>
      <formula>2007</formula>
    </cfRule>
  </conditionalFormatting>
  <conditionalFormatting sqref="D156:I158">
    <cfRule type="cellIs" dxfId="92" priority="2" operator="between">
      <formula>2002</formula>
      <formula>2007</formula>
    </cfRule>
  </conditionalFormatting>
  <conditionalFormatting sqref="D164:I248">
    <cfRule type="cellIs" dxfId="91" priority="1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D9" sqref="D9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F_Diszkosz'!A1:M1</f>
        <v>Fiú</v>
      </c>
      <c r="B1" s="69" t="str">
        <f>'56 kcs F_Diszkosz'!C1</f>
        <v>V-VI.</v>
      </c>
      <c r="C1" s="100" t="str">
        <f>'56 kcs F_Diszkosz'!E1</f>
        <v>Diszkoszvetés (1,75 kg)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F_Diszkosz'!C6</f>
        <v>Tamási</v>
      </c>
      <c r="C3" s="63" t="str">
        <f>'56 kcs F_Diszkosz'!B6</f>
        <v>Tamási Béri Balogh Ádám Gimnázium</v>
      </c>
      <c r="D3" s="64">
        <f>'56 kcs F_Diszkosz'!L6</f>
        <v>26.285</v>
      </c>
      <c r="H3" t="s">
        <v>42</v>
      </c>
      <c r="J3" t="s">
        <v>37</v>
      </c>
    </row>
    <row r="4" spans="1:10">
      <c r="A4" s="62" t="s">
        <v>1</v>
      </c>
      <c r="B4" s="63" t="str">
        <f>'56 kcs F_Diszkosz'!C14</f>
        <v>Bonyhád</v>
      </c>
      <c r="C4" s="63" t="str">
        <f>'56 kcs F_Diszkosz'!B14</f>
        <v>Petőfi Sándor Evangélikus Gimnázium</v>
      </c>
      <c r="D4" s="64">
        <f>'56 kcs F_Diszkosz'!L14</f>
        <v>24.97</v>
      </c>
      <c r="H4" t="s">
        <v>41</v>
      </c>
      <c r="J4" t="s">
        <v>38</v>
      </c>
    </row>
    <row r="5" spans="1:10">
      <c r="A5" s="62" t="s">
        <v>2</v>
      </c>
      <c r="B5" s="63" t="str">
        <f>'56 kcs F_Diszkosz'!C30</f>
        <v>Szekszárd</v>
      </c>
      <c r="C5" s="63" t="str">
        <f>'56 kcs F_Diszkosz'!B30</f>
        <v>Szekszárdi I.Béla Gimnázium</v>
      </c>
      <c r="D5" s="64">
        <f>'56 kcs F_Diszkosz'!L30</f>
        <v>19.16</v>
      </c>
      <c r="H5" t="s">
        <v>46</v>
      </c>
    </row>
    <row r="6" spans="1:10">
      <c r="A6" s="62" t="s">
        <v>3</v>
      </c>
      <c r="B6" s="63" t="str">
        <f>'56 kcs F_Diszkosz'!C22</f>
        <v>Szekszárd</v>
      </c>
      <c r="C6" s="63" t="str">
        <f>'56 kcs F_Diszkosz'!B22</f>
        <v xml:space="preserve">Szekszárdi Garay János Gimnázium </v>
      </c>
      <c r="D6" s="64">
        <f>'56 kcs F_Diszkosz'!L22</f>
        <v>16.092500000000001</v>
      </c>
      <c r="H6" t="s">
        <v>44</v>
      </c>
    </row>
    <row r="7" spans="1:10">
      <c r="A7" s="62" t="s">
        <v>4</v>
      </c>
      <c r="B7" s="63">
        <f>'56 kcs F_Diszkosz'!C38</f>
        <v>0</v>
      </c>
      <c r="C7" s="63">
        <f>'56 kcs F_Diszkosz'!B38</f>
        <v>0</v>
      </c>
      <c r="D7" s="64">
        <f>'56 kcs F_Diszkosz'!L38</f>
        <v>0</v>
      </c>
      <c r="H7" t="s">
        <v>45</v>
      </c>
    </row>
    <row r="8" spans="1:10">
      <c r="A8" s="62" t="s">
        <v>5</v>
      </c>
      <c r="B8" s="63">
        <f>'56 kcs F_Diszkosz'!C46</f>
        <v>0</v>
      </c>
      <c r="C8" s="63">
        <f>'56 kcs F_Diszkosz'!B46</f>
        <v>0</v>
      </c>
      <c r="D8" s="64">
        <f>'56 kcs F_Diszkosz'!L46</f>
        <v>0</v>
      </c>
      <c r="H8" t="s">
        <v>47</v>
      </c>
    </row>
    <row r="9" spans="1:10">
      <c r="A9" s="62" t="s">
        <v>6</v>
      </c>
      <c r="B9" s="63">
        <f>'56 kcs F_Diszkosz'!C54</f>
        <v>0</v>
      </c>
      <c r="C9" s="63">
        <f>'56 kcs F_Diszkosz'!B54</f>
        <v>0</v>
      </c>
      <c r="D9" s="64">
        <f>'56 kcs F_Diszkosz'!L54</f>
        <v>0</v>
      </c>
      <c r="H9" t="s">
        <v>48</v>
      </c>
    </row>
    <row r="10" spans="1:10">
      <c r="A10" s="62" t="s">
        <v>7</v>
      </c>
      <c r="B10" s="63">
        <f>'56 kcs F_Diszkosz'!C62</f>
        <v>0</v>
      </c>
      <c r="C10" s="63">
        <f>'56 kcs F_Diszkosz'!B62</f>
        <v>0</v>
      </c>
      <c r="D10" s="64">
        <f>'56 kcs F_Diszkosz'!L62</f>
        <v>0</v>
      </c>
      <c r="H10" t="s">
        <v>49</v>
      </c>
    </row>
    <row r="11" spans="1:10">
      <c r="A11" s="62" t="s">
        <v>17</v>
      </c>
      <c r="B11" s="63">
        <f>'56 kcs F_Diszkosz'!C70</f>
        <v>0</v>
      </c>
      <c r="C11" s="63">
        <f>'56 kcs F_Diszkosz'!B70</f>
        <v>0</v>
      </c>
      <c r="D11" s="64">
        <f>'56 kcs F_Diszkosz'!L70</f>
        <v>0</v>
      </c>
    </row>
    <row r="12" spans="1:10">
      <c r="A12" s="62" t="s">
        <v>18</v>
      </c>
      <c r="B12" s="63">
        <f>'56 kcs F_Diszkosz'!C78</f>
        <v>0</v>
      </c>
      <c r="C12" s="63">
        <f>'56 kcs F_Diszkosz'!B78</f>
        <v>0</v>
      </c>
      <c r="D12" s="64">
        <f>'56 kcs F_Diszkosz'!L78</f>
        <v>0</v>
      </c>
    </row>
    <row r="13" spans="1:10">
      <c r="A13" s="62" t="s">
        <v>19</v>
      </c>
      <c r="B13" s="63">
        <f>'56 kcs F_Diszkosz'!C86</f>
        <v>0</v>
      </c>
      <c r="C13" s="63">
        <f>'56 kcs F_Diszkosz'!B86</f>
        <v>0</v>
      </c>
      <c r="D13" s="64">
        <f>'56 kcs F_Diszkosz'!L86</f>
        <v>0</v>
      </c>
    </row>
    <row r="14" spans="1:10">
      <c r="A14" s="62" t="s">
        <v>20</v>
      </c>
      <c r="B14" s="63">
        <f>'56 kcs F_Diszkosz'!C94</f>
        <v>0</v>
      </c>
      <c r="C14" s="63">
        <f>'56 kcs F_Diszkosz'!B94</f>
        <v>0</v>
      </c>
      <c r="D14" s="64">
        <f>'56 kcs F_Diszkosz'!L94</f>
        <v>0</v>
      </c>
    </row>
    <row r="15" spans="1:10">
      <c r="A15" s="62" t="s">
        <v>21</v>
      </c>
      <c r="B15" s="63">
        <f>'56 kcs F_Diszkosz'!C102</f>
        <v>0</v>
      </c>
      <c r="C15" s="63">
        <f>'56 kcs F_Diszkosz'!B102</f>
        <v>0</v>
      </c>
      <c r="D15" s="64">
        <f>'56 kcs F_Diszkosz'!L102</f>
        <v>0</v>
      </c>
    </row>
    <row r="16" spans="1:10">
      <c r="A16" s="62" t="s">
        <v>22</v>
      </c>
      <c r="B16" s="63">
        <f>'56 kcs F_Diszkosz'!C110</f>
        <v>0</v>
      </c>
      <c r="C16" s="63">
        <f>'56 kcs F_Diszkosz'!B110</f>
        <v>0</v>
      </c>
      <c r="D16" s="64">
        <f>'56 kcs F_Diszkosz'!L110</f>
        <v>0</v>
      </c>
    </row>
    <row r="17" spans="1:4">
      <c r="A17" s="62" t="s">
        <v>23</v>
      </c>
      <c r="B17" s="63">
        <f>'56 kcs F_Diszkosz'!C118</f>
        <v>0</v>
      </c>
      <c r="C17" s="63">
        <v>0</v>
      </c>
      <c r="D17" s="64">
        <f>'56 kcs F_Diszkosz'!L118</f>
        <v>0</v>
      </c>
    </row>
    <row r="18" spans="1:4">
      <c r="A18" s="62" t="s">
        <v>28</v>
      </c>
      <c r="B18" s="63">
        <f>'56 kcs F_Diszkosz'!C126</f>
        <v>0</v>
      </c>
      <c r="C18" s="63">
        <f>'56 kcs F_Diszkosz'!B126</f>
        <v>0</v>
      </c>
      <c r="D18" s="64">
        <f>'56 kcs F_Diszkosz'!L126</f>
        <v>0</v>
      </c>
    </row>
    <row r="19" spans="1:4">
      <c r="A19" s="62" t="s">
        <v>29</v>
      </c>
      <c r="B19" s="63">
        <f>'56 kcs F_Diszkosz'!C134</f>
        <v>0</v>
      </c>
      <c r="C19" s="63">
        <f>'56 kcs F_Diszkosz'!B134</f>
        <v>0</v>
      </c>
      <c r="D19" s="64">
        <f>'56 kcs F_Diszkosz'!L134</f>
        <v>0</v>
      </c>
    </row>
    <row r="20" spans="1:4">
      <c r="A20" s="62" t="s">
        <v>30</v>
      </c>
      <c r="B20" s="63">
        <f>'56 kcs F_Diszkosz'!C142</f>
        <v>0</v>
      </c>
      <c r="C20" s="63">
        <f>'56 kcs F_Diszkosz'!B142</f>
        <v>0</v>
      </c>
      <c r="D20" s="64">
        <f>'56 kcs F_Diszkosz'!L142</f>
        <v>0</v>
      </c>
    </row>
    <row r="21" spans="1:4">
      <c r="A21" s="62" t="s">
        <v>31</v>
      </c>
      <c r="B21" s="63">
        <f>'56 kcs F_Diszkosz'!C150</f>
        <v>0</v>
      </c>
      <c r="C21" s="63">
        <f>'56 kcs F_Diszkosz'!B150</f>
        <v>0</v>
      </c>
      <c r="D21" s="64">
        <f>'56 kcs F_Diszkosz'!L150</f>
        <v>0</v>
      </c>
    </row>
    <row r="22" spans="1:4">
      <c r="A22" s="62" t="s">
        <v>32</v>
      </c>
      <c r="B22" s="63">
        <f>'56 kcs F_Diszkosz'!C158</f>
        <v>0</v>
      </c>
      <c r="C22" s="63">
        <f>'56 kcs F_Diszkosz'!B158</f>
        <v>0</v>
      </c>
      <c r="D22" s="64">
        <f>'56 kcs F_Diszkosz'!L158</f>
        <v>0</v>
      </c>
    </row>
    <row r="24" spans="1:4" ht="27.75" customHeight="1">
      <c r="B24" s="66" t="str">
        <f>[2]Fedlap!A22</f>
        <v>Szekszárd, Atlétika Centrum</v>
      </c>
      <c r="C24" s="67">
        <f>[2]Fedlap!A25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6">
    <sortCondition descending="1" ref="D3:D6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S248"/>
  <sheetViews>
    <sheetView showWhiteSpace="0" zoomScaleNormal="100" zoomScalePageLayoutView="85" workbookViewId="0">
      <selection activeCell="C11" sqref="C11"/>
    </sheetView>
  </sheetViews>
  <sheetFormatPr defaultColWidth="9.140625" defaultRowHeight="12.75"/>
  <cols>
    <col min="1" max="1" width="3.42578125" style="25" customWidth="1"/>
    <col min="2" max="2" width="33" style="55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>
      <c r="A1" s="99" t="s">
        <v>37</v>
      </c>
      <c r="B1" s="99"/>
      <c r="C1" s="99" t="s">
        <v>39</v>
      </c>
      <c r="D1" s="99"/>
      <c r="E1" s="99" t="s">
        <v>47</v>
      </c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1.75" customHeight="1" thickBot="1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" customFormat="1">
      <c r="A3" s="21"/>
      <c r="B3" s="54"/>
      <c r="C3" s="2"/>
      <c r="D3" s="2"/>
      <c r="E3" s="2"/>
      <c r="F3" s="2"/>
      <c r="G3" s="2"/>
      <c r="H3" s="2"/>
      <c r="I3" s="2"/>
      <c r="J3" s="22"/>
      <c r="K3" s="23"/>
      <c r="L3" s="24"/>
      <c r="N3" s="94" t="s">
        <v>13</v>
      </c>
      <c r="O3" s="95"/>
    </row>
    <row r="4" spans="1:15" ht="13.5" thickBot="1">
      <c r="B4" s="65" t="s">
        <v>50</v>
      </c>
      <c r="N4" s="96"/>
      <c r="O4" s="97"/>
    </row>
    <row r="5" spans="1:15" ht="13.5" thickBot="1">
      <c r="A5" s="29"/>
      <c r="B5" s="56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15.75" thickBot="1">
      <c r="A6" s="33" t="s">
        <v>0</v>
      </c>
      <c r="B6" s="57" t="s">
        <v>88</v>
      </c>
      <c r="C6" s="18" t="s">
        <v>87</v>
      </c>
      <c r="D6" s="18"/>
      <c r="E6" s="18"/>
      <c r="F6" s="18"/>
      <c r="G6" s="18"/>
      <c r="H6" s="18"/>
      <c r="I6" s="18"/>
      <c r="J6" s="26"/>
      <c r="K6" s="70"/>
      <c r="L6" s="73">
        <f>(SUM(J7:J11)-MIN(J7:J11))/4</f>
        <v>27.1325</v>
      </c>
      <c r="M6" s="74"/>
      <c r="N6" s="75">
        <f>RANK(L6,'F G_sorrend'!$D$3:$D$22)</f>
        <v>3</v>
      </c>
      <c r="O6" s="80" t="s">
        <v>24</v>
      </c>
    </row>
    <row r="7" spans="1:15" ht="15">
      <c r="B7" s="55" t="s">
        <v>86</v>
      </c>
      <c r="C7" s="81">
        <v>2006</v>
      </c>
      <c r="D7" s="35">
        <v>24.62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26">
        <f>MAX(D7:I7)</f>
        <v>24.62</v>
      </c>
      <c r="L7" s="76"/>
      <c r="M7" s="74"/>
      <c r="N7" s="77"/>
    </row>
    <row r="8" spans="1:15" ht="15">
      <c r="B8" s="55" t="s">
        <v>89</v>
      </c>
      <c r="C8" s="81">
        <v>2007</v>
      </c>
      <c r="D8" s="35">
        <v>28.83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26">
        <f>MAX(D8:I8)</f>
        <v>28.83</v>
      </c>
      <c r="L8" s="76"/>
      <c r="M8" s="74"/>
      <c r="N8" s="77"/>
    </row>
    <row r="9" spans="1:15" ht="15">
      <c r="B9" s="55" t="s">
        <v>85</v>
      </c>
      <c r="C9" s="81">
        <v>2009</v>
      </c>
      <c r="D9" s="35">
        <v>28.24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26">
        <f>MAX(D9:I9)</f>
        <v>28.24</v>
      </c>
      <c r="L9" s="76"/>
      <c r="M9" s="74"/>
      <c r="N9" s="77"/>
    </row>
    <row r="10" spans="1:15" ht="15">
      <c r="B10" s="55" t="s">
        <v>84</v>
      </c>
      <c r="C10" s="81">
        <v>2008</v>
      </c>
      <c r="D10" s="35">
        <v>23.71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26">
        <f>MAX(D10:I10)</f>
        <v>23.71</v>
      </c>
      <c r="L10" s="76"/>
      <c r="M10" s="74"/>
      <c r="N10" s="77"/>
      <c r="O10" s="20" t="s">
        <v>59</v>
      </c>
    </row>
    <row r="11" spans="1:15" ht="15">
      <c r="B11" s="55" t="s">
        <v>83</v>
      </c>
      <c r="C11" s="81">
        <v>2006</v>
      </c>
      <c r="D11" s="35">
        <v>26.84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26">
        <f>MAX(D11:I11)</f>
        <v>26.84</v>
      </c>
      <c r="L11" s="76"/>
      <c r="M11" s="74"/>
      <c r="N11" s="77"/>
    </row>
    <row r="12" spans="1:15" ht="15">
      <c r="B12" s="58" t="s">
        <v>82</v>
      </c>
      <c r="L12" s="76"/>
      <c r="M12" s="74"/>
      <c r="N12" s="77"/>
    </row>
    <row r="13" spans="1:15" ht="15.75" thickBot="1">
      <c r="L13" s="76"/>
      <c r="M13" s="74"/>
      <c r="N13" s="77"/>
    </row>
    <row r="14" spans="1:15" s="34" customFormat="1" ht="26.25" thickBot="1">
      <c r="A14" s="33" t="s">
        <v>1</v>
      </c>
      <c r="B14" s="57" t="s">
        <v>62</v>
      </c>
      <c r="C14" s="18" t="s">
        <v>63</v>
      </c>
      <c r="D14" s="18"/>
      <c r="E14" s="18"/>
      <c r="F14" s="18"/>
      <c r="G14" s="18"/>
      <c r="H14" s="18"/>
      <c r="I14" s="18"/>
      <c r="J14" s="26"/>
      <c r="K14" s="70"/>
      <c r="L14" s="73">
        <f>(SUM(J15:J19)-MIN(J15:J19))/4</f>
        <v>38.552500000000002</v>
      </c>
      <c r="M14" s="74"/>
      <c r="N14" s="75">
        <f>RANK(L14,'F G_sorrend'!$D$3:$D$22)</f>
        <v>1</v>
      </c>
      <c r="O14" s="80" t="s">
        <v>24</v>
      </c>
    </row>
    <row r="15" spans="1:15" ht="15">
      <c r="B15" s="59" t="s">
        <v>114</v>
      </c>
      <c r="C15" s="82">
        <v>2006</v>
      </c>
      <c r="D15" s="35">
        <v>35.06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6">
        <f>MAX(D15:I15)</f>
        <v>35.06</v>
      </c>
      <c r="L15" s="76"/>
      <c r="M15" s="74"/>
      <c r="N15" s="77"/>
    </row>
    <row r="16" spans="1:15" ht="15">
      <c r="B16" s="59" t="s">
        <v>113</v>
      </c>
      <c r="C16" s="82">
        <v>2009</v>
      </c>
      <c r="D16" s="35">
        <v>41.62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26">
        <f>MAX(D16:I16)</f>
        <v>41.62</v>
      </c>
      <c r="L16" s="76"/>
      <c r="M16" s="74"/>
      <c r="N16" s="77"/>
    </row>
    <row r="17" spans="1:19" ht="15">
      <c r="B17" s="59" t="s">
        <v>201</v>
      </c>
      <c r="C17" s="82">
        <v>2009</v>
      </c>
      <c r="D17" s="35">
        <v>36.5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26">
        <f>MAX(D17:I17)</f>
        <v>36.5</v>
      </c>
      <c r="L17" s="76"/>
      <c r="M17" s="74"/>
      <c r="N17" s="77"/>
    </row>
    <row r="18" spans="1:19" ht="15">
      <c r="B18" s="59" t="s">
        <v>71</v>
      </c>
      <c r="C18" s="82">
        <v>2007</v>
      </c>
      <c r="D18" s="35">
        <v>41.03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26">
        <f>MAX(D18:I18)</f>
        <v>41.03</v>
      </c>
      <c r="L18" s="76"/>
      <c r="M18" s="74"/>
      <c r="N18" s="77"/>
    </row>
    <row r="19" spans="1:19" ht="15">
      <c r="B19" s="59" t="s">
        <v>115</v>
      </c>
      <c r="C19" s="82">
        <v>2006</v>
      </c>
      <c r="D19" s="35">
        <v>23.01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26">
        <f>MAX(D19:I19)</f>
        <v>23.01</v>
      </c>
      <c r="L19" s="76"/>
      <c r="M19" s="74"/>
      <c r="N19" s="77"/>
    </row>
    <row r="20" spans="1:19" ht="15">
      <c r="B20" s="58" t="s">
        <v>64</v>
      </c>
      <c r="L20" s="76"/>
      <c r="M20" s="74"/>
      <c r="N20" s="77"/>
    </row>
    <row r="21" spans="1:19" ht="15.75" thickBot="1">
      <c r="B21" s="58"/>
      <c r="L21" s="76"/>
      <c r="M21" s="74"/>
      <c r="N21" s="77"/>
    </row>
    <row r="22" spans="1:19" s="34" customFormat="1" ht="26.25" thickBot="1">
      <c r="A22" s="33" t="s">
        <v>2</v>
      </c>
      <c r="B22" s="60" t="s">
        <v>116</v>
      </c>
      <c r="C22" s="18" t="s">
        <v>117</v>
      </c>
      <c r="D22" s="18"/>
      <c r="E22" s="18"/>
      <c r="F22" s="18"/>
      <c r="G22" s="18"/>
      <c r="H22" s="18"/>
      <c r="I22" s="18"/>
      <c r="J22" s="26"/>
      <c r="K22" s="70"/>
      <c r="L22" s="73">
        <f>(SUM(J23:J27)-MIN(J23:J27))/4</f>
        <v>33.519999999999996</v>
      </c>
      <c r="M22" s="74"/>
      <c r="N22" s="75">
        <f>RANK(L22,'F G_sorrend'!$D$3:$D$22)</f>
        <v>2</v>
      </c>
      <c r="O22" s="80" t="s">
        <v>24</v>
      </c>
    </row>
    <row r="23" spans="1:19" ht="15">
      <c r="B23" s="55" t="s">
        <v>118</v>
      </c>
      <c r="C23" s="19">
        <v>2009</v>
      </c>
      <c r="D23" s="35">
        <v>32.450000000000003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6">
        <f>MAX(D23:I23)</f>
        <v>32.450000000000003</v>
      </c>
      <c r="L23" s="76"/>
      <c r="M23" s="74"/>
      <c r="N23" s="77"/>
    </row>
    <row r="24" spans="1:19" ht="15">
      <c r="B24" s="55" t="s">
        <v>119</v>
      </c>
      <c r="C24" s="19">
        <v>2008</v>
      </c>
      <c r="D24" s="35">
        <v>25.44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6">
        <f>MAX(D24:I24)</f>
        <v>25.44</v>
      </c>
      <c r="L24" s="76"/>
      <c r="M24" s="74"/>
      <c r="N24" s="77"/>
    </row>
    <row r="25" spans="1:19" ht="15">
      <c r="B25" s="55" t="s">
        <v>120</v>
      </c>
      <c r="C25" s="19">
        <v>2008</v>
      </c>
      <c r="D25" s="35">
        <v>37.18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6">
        <f>MAX(D25:I25)</f>
        <v>37.18</v>
      </c>
      <c r="L25" s="76"/>
      <c r="M25" s="74"/>
      <c r="N25" s="77"/>
    </row>
    <row r="26" spans="1:19" ht="15">
      <c r="B26" s="55" t="s">
        <v>121</v>
      </c>
      <c r="C26" s="19">
        <v>2008</v>
      </c>
      <c r="D26" s="35">
        <v>39.01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26">
        <f>MAX(D26:I26)</f>
        <v>39.01</v>
      </c>
      <c r="L26" s="76"/>
      <c r="M26" s="74"/>
      <c r="N26" s="77"/>
    </row>
    <row r="27" spans="1:19" ht="15"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6">
        <f>MAX(D27:I27)</f>
        <v>0</v>
      </c>
      <c r="L27" s="76"/>
      <c r="M27" s="74"/>
      <c r="N27" s="77"/>
    </row>
    <row r="28" spans="1:19" ht="25.5">
      <c r="B28" s="58" t="s">
        <v>122</v>
      </c>
      <c r="L28" s="76"/>
      <c r="M28" s="74"/>
      <c r="N28" s="77"/>
    </row>
    <row r="29" spans="1:19" ht="15.75" thickBot="1">
      <c r="B29" s="58"/>
      <c r="L29" s="76"/>
      <c r="M29" s="74"/>
      <c r="N29" s="77"/>
    </row>
    <row r="30" spans="1:19" s="34" customFormat="1" ht="15.75" thickBot="1">
      <c r="A30" s="33" t="s">
        <v>3</v>
      </c>
      <c r="B30" s="60" t="s">
        <v>168</v>
      </c>
      <c r="C30" s="18" t="s">
        <v>117</v>
      </c>
      <c r="D30" s="18"/>
      <c r="E30" s="18"/>
      <c r="F30" s="18"/>
      <c r="G30" s="18"/>
      <c r="H30" s="18"/>
      <c r="I30" s="18"/>
      <c r="J30" s="26"/>
      <c r="K30" s="70"/>
      <c r="L30" s="73">
        <f>(SUM(J31:J35)-MIN(J31:J35))/4</f>
        <v>22.497499999999999</v>
      </c>
      <c r="M30" s="74"/>
      <c r="N30" s="75">
        <f>RANK(L30,'F G_sorrend'!$D$3:$D$22)</f>
        <v>4</v>
      </c>
      <c r="O30" s="80" t="s">
        <v>24</v>
      </c>
      <c r="S30" s="36"/>
    </row>
    <row r="31" spans="1:19" ht="15">
      <c r="B31" s="55" t="s">
        <v>175</v>
      </c>
      <c r="C31" s="19">
        <v>2006</v>
      </c>
      <c r="D31" s="35">
        <v>22.8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6">
        <f>MAX(D31:I31)</f>
        <v>22.8</v>
      </c>
      <c r="L31" s="76"/>
      <c r="M31" s="74"/>
      <c r="N31" s="77"/>
    </row>
    <row r="32" spans="1:19" ht="15">
      <c r="B32" s="55" t="s">
        <v>176</v>
      </c>
      <c r="C32" s="19">
        <v>2006</v>
      </c>
      <c r="D32" s="35">
        <v>29.23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6">
        <f>MAX(D32:I32)</f>
        <v>29.23</v>
      </c>
      <c r="L32" s="76"/>
      <c r="M32" s="74"/>
      <c r="N32" s="77"/>
    </row>
    <row r="33" spans="1:15" ht="15">
      <c r="B33" s="55" t="s">
        <v>177</v>
      </c>
      <c r="C33" s="19">
        <v>2009</v>
      </c>
      <c r="D33" s="35">
        <v>10.23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26">
        <f>MAX(D33:I33)</f>
        <v>10.23</v>
      </c>
      <c r="L33" s="76"/>
      <c r="M33" s="74"/>
      <c r="N33" s="77"/>
    </row>
    <row r="34" spans="1:15" ht="15">
      <c r="B34" s="55" t="s">
        <v>178</v>
      </c>
      <c r="C34" s="19">
        <v>2006</v>
      </c>
      <c r="D34" s="35">
        <v>18.22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6">
        <f>MAX(D34:I34)</f>
        <v>18.22</v>
      </c>
      <c r="L34" s="76"/>
      <c r="M34" s="74"/>
      <c r="N34" s="77"/>
    </row>
    <row r="35" spans="1:15" ht="15">
      <c r="B35" s="55" t="s">
        <v>179</v>
      </c>
      <c r="C35" s="19">
        <v>2008</v>
      </c>
      <c r="D35" s="35">
        <v>19.739999999999998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26">
        <f>MAX(D35:I35)</f>
        <v>19.739999999999998</v>
      </c>
      <c r="L35" s="76"/>
      <c r="M35" s="74"/>
      <c r="N35" s="77"/>
    </row>
    <row r="36" spans="1:15" ht="15">
      <c r="B36" s="58" t="s">
        <v>180</v>
      </c>
      <c r="L36" s="76"/>
      <c r="M36" s="74"/>
      <c r="N36" s="77"/>
    </row>
    <row r="37" spans="1:15" ht="15.75" thickBot="1">
      <c r="B37" s="58"/>
      <c r="L37" s="76"/>
      <c r="M37" s="74"/>
      <c r="N37" s="77"/>
    </row>
    <row r="38" spans="1:15" s="34" customFormat="1" ht="26.25" thickBot="1">
      <c r="A38" s="33" t="s">
        <v>4</v>
      </c>
      <c r="B38" s="60" t="s">
        <v>181</v>
      </c>
      <c r="C38" s="18" t="s">
        <v>182</v>
      </c>
      <c r="D38" s="18"/>
      <c r="E38" s="18"/>
      <c r="F38" s="18"/>
      <c r="G38" s="18"/>
      <c r="H38" s="18"/>
      <c r="I38" s="18"/>
      <c r="J38" s="26"/>
      <c r="K38" s="70"/>
      <c r="L38" s="73">
        <f>(SUM(J39:J43)-MIN(J39:J43))/4</f>
        <v>22.362499999999997</v>
      </c>
      <c r="M38" s="74"/>
      <c r="N38" s="75">
        <f>RANK(L38,'F G_sorrend'!$D$3:$D$22)</f>
        <v>5</v>
      </c>
      <c r="O38" s="80" t="s">
        <v>24</v>
      </c>
    </row>
    <row r="39" spans="1:15" ht="15">
      <c r="B39" s="55" t="s">
        <v>183</v>
      </c>
      <c r="C39" s="19">
        <v>2009</v>
      </c>
      <c r="D39" s="35">
        <v>20.65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26">
        <f>MAX(D39:I39)</f>
        <v>20.65</v>
      </c>
      <c r="L39" s="76"/>
      <c r="M39" s="74"/>
      <c r="N39" s="77"/>
    </row>
    <row r="40" spans="1:15" ht="15">
      <c r="B40" s="55" t="s">
        <v>184</v>
      </c>
      <c r="C40" s="19">
        <v>2008</v>
      </c>
      <c r="D40" s="35">
        <v>22.51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26">
        <f>MAX(D40:I40)</f>
        <v>22.51</v>
      </c>
      <c r="L40" s="76"/>
      <c r="M40" s="74"/>
      <c r="N40" s="77"/>
    </row>
    <row r="41" spans="1:15" ht="15">
      <c r="B41" s="55" t="s">
        <v>196</v>
      </c>
      <c r="D41" s="35">
        <v>22.11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26">
        <f>MAX(D41:I41)</f>
        <v>22.11</v>
      </c>
      <c r="L41" s="76"/>
      <c r="M41" s="74"/>
      <c r="N41" s="77"/>
    </row>
    <row r="42" spans="1:15" ht="15">
      <c r="B42" s="55" t="s">
        <v>186</v>
      </c>
      <c r="C42" s="19">
        <v>2007</v>
      </c>
      <c r="D42" s="35">
        <v>24.18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26">
        <f>MAX(D42:I42)</f>
        <v>24.18</v>
      </c>
      <c r="L42" s="76"/>
      <c r="M42" s="74"/>
      <c r="N42" s="77"/>
    </row>
    <row r="43" spans="1:15" ht="15">
      <c r="B43" s="55" t="s">
        <v>197</v>
      </c>
      <c r="D43" s="35">
        <v>17.98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6">
        <f>MAX(D43:I43)</f>
        <v>17.98</v>
      </c>
      <c r="L43" s="76"/>
      <c r="M43" s="74"/>
      <c r="N43" s="77"/>
    </row>
    <row r="44" spans="1:15" ht="15">
      <c r="B44" s="58" t="s">
        <v>187</v>
      </c>
      <c r="L44" s="76"/>
      <c r="M44" s="74"/>
      <c r="N44" s="77"/>
    </row>
    <row r="45" spans="1:15" ht="15.75" thickBot="1">
      <c r="B45" s="58"/>
      <c r="L45" s="76"/>
      <c r="M45" s="74"/>
      <c r="N45" s="77"/>
    </row>
    <row r="46" spans="1:15" s="34" customFormat="1" ht="15.75" thickBot="1">
      <c r="A46" s="33" t="s">
        <v>5</v>
      </c>
      <c r="B46" s="60"/>
      <c r="C46" s="18"/>
      <c r="D46" s="18"/>
      <c r="E46" s="18"/>
      <c r="F46" s="18"/>
      <c r="G46" s="18"/>
      <c r="H46" s="18"/>
      <c r="I46" s="18"/>
      <c r="J46" s="26"/>
      <c r="K46" s="70"/>
      <c r="L46" s="73">
        <f>(SUM(J47:J51)-MIN(J47:J51))/4</f>
        <v>0</v>
      </c>
      <c r="M46" s="74"/>
      <c r="N46" s="75">
        <f>RANK(L46,'F G_sorrend'!$D$3:$D$22)</f>
        <v>6</v>
      </c>
      <c r="O46" s="80" t="s">
        <v>24</v>
      </c>
    </row>
    <row r="47" spans="1:15" ht="15"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26">
        <f>MAX(D47:I47)</f>
        <v>0</v>
      </c>
      <c r="L47" s="76"/>
      <c r="M47" s="74"/>
      <c r="N47" s="77"/>
    </row>
    <row r="48" spans="1:15" ht="15"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26">
        <f>MAX(D48:I48)</f>
        <v>0</v>
      </c>
      <c r="L48" s="76"/>
      <c r="M48" s="74"/>
      <c r="N48" s="77"/>
    </row>
    <row r="49" spans="1:15" ht="15"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26">
        <f>MAX(D49:I49)</f>
        <v>0</v>
      </c>
      <c r="L49" s="76"/>
      <c r="M49" s="74"/>
      <c r="N49" s="77"/>
    </row>
    <row r="50" spans="1:15" ht="15"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26">
        <f>MAX(D50:I50)</f>
        <v>0</v>
      </c>
      <c r="L50" s="76"/>
      <c r="M50" s="74"/>
      <c r="N50" s="77"/>
    </row>
    <row r="51" spans="1:15" ht="15"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26">
        <f>MAX(D51:I51)</f>
        <v>0</v>
      </c>
      <c r="L51" s="76"/>
      <c r="M51" s="74"/>
      <c r="N51" s="77"/>
    </row>
    <row r="52" spans="1:15" ht="15">
      <c r="B52" s="58" t="s">
        <v>10</v>
      </c>
      <c r="L52" s="76"/>
      <c r="M52" s="74"/>
      <c r="N52" s="77"/>
    </row>
    <row r="53" spans="1:15" ht="15.75" thickBot="1">
      <c r="B53" s="58"/>
      <c r="L53" s="76"/>
      <c r="M53" s="74"/>
      <c r="N53" s="77"/>
    </row>
    <row r="54" spans="1:15" s="34" customFormat="1" ht="15.75" thickBot="1">
      <c r="A54" s="33" t="s">
        <v>6</v>
      </c>
      <c r="B54" s="60"/>
      <c r="C54" s="18"/>
      <c r="D54" s="18"/>
      <c r="E54" s="18"/>
      <c r="F54" s="18"/>
      <c r="G54" s="18"/>
      <c r="H54" s="18"/>
      <c r="I54" s="18"/>
      <c r="J54" s="26"/>
      <c r="K54" s="70"/>
      <c r="L54" s="73">
        <f>(SUM(J55:J59)-MIN(J55:J59))/4</f>
        <v>0</v>
      </c>
      <c r="M54" s="74"/>
      <c r="N54" s="75">
        <f>RANK(L54,'F G_sorrend'!$D$3:$D$22)</f>
        <v>6</v>
      </c>
      <c r="O54" s="80" t="s">
        <v>24</v>
      </c>
    </row>
    <row r="55" spans="1:15" ht="15"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26">
        <f>MAX(D55:I55)</f>
        <v>0</v>
      </c>
      <c r="L55" s="76"/>
      <c r="M55" s="74"/>
      <c r="N55" s="77"/>
      <c r="O55" s="38"/>
    </row>
    <row r="56" spans="1:15" ht="15"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26">
        <f>MAX(D56:I56)</f>
        <v>0</v>
      </c>
      <c r="L56" s="76"/>
      <c r="M56" s="74"/>
      <c r="N56" s="77"/>
    </row>
    <row r="57" spans="1:15" ht="15"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26">
        <f>MAX(D57:I57)</f>
        <v>0</v>
      </c>
      <c r="L57" s="76"/>
      <c r="M57" s="74"/>
      <c r="N57" s="77"/>
    </row>
    <row r="58" spans="1:15" ht="15"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26">
        <f>MAX(D58:I58)</f>
        <v>0</v>
      </c>
      <c r="L58" s="76"/>
      <c r="M58" s="74"/>
      <c r="N58" s="77"/>
    </row>
    <row r="59" spans="1:15" ht="15"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26">
        <f>MAX(D59:I59)</f>
        <v>0</v>
      </c>
      <c r="L59" s="76"/>
      <c r="M59" s="74"/>
      <c r="N59" s="77"/>
    </row>
    <row r="60" spans="1:15" ht="15">
      <c r="B60" s="58" t="s">
        <v>10</v>
      </c>
      <c r="L60" s="76"/>
      <c r="M60" s="74"/>
      <c r="N60" s="77"/>
    </row>
    <row r="61" spans="1:15" ht="15.75" thickBot="1">
      <c r="B61" s="58"/>
      <c r="L61" s="76"/>
      <c r="M61" s="74"/>
      <c r="N61" s="77"/>
    </row>
    <row r="62" spans="1:15" s="34" customFormat="1" ht="15.75" thickBot="1">
      <c r="A62" s="33" t="s">
        <v>7</v>
      </c>
      <c r="B62" s="60"/>
      <c r="C62" s="18"/>
      <c r="D62" s="18"/>
      <c r="E62" s="18"/>
      <c r="F62" s="18"/>
      <c r="G62" s="18"/>
      <c r="H62" s="18"/>
      <c r="I62" s="18"/>
      <c r="J62" s="26"/>
      <c r="K62" s="70"/>
      <c r="L62" s="73">
        <f>(SUM(J63:J67)-MIN(J63:J67))/4</f>
        <v>0</v>
      </c>
      <c r="M62" s="74"/>
      <c r="N62" s="75">
        <f>RANK(L62,'F G_sorrend'!$D$3:$D$22)</f>
        <v>6</v>
      </c>
      <c r="O62" s="80" t="s">
        <v>24</v>
      </c>
    </row>
    <row r="63" spans="1:15" ht="15"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26">
        <f>MAX(D63:I63)</f>
        <v>0</v>
      </c>
      <c r="L63" s="76"/>
      <c r="M63" s="74"/>
      <c r="N63" s="77"/>
    </row>
    <row r="64" spans="1:15" ht="15"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26">
        <f>MAX(D64:I64)</f>
        <v>0</v>
      </c>
      <c r="L64" s="76"/>
      <c r="M64" s="74"/>
      <c r="N64" s="77"/>
    </row>
    <row r="65" spans="1:15" ht="15"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26">
        <f>MAX(D65:I65)</f>
        <v>0</v>
      </c>
      <c r="L65" s="76"/>
      <c r="M65" s="74"/>
      <c r="N65" s="77"/>
    </row>
    <row r="66" spans="1:15" ht="15"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26">
        <f>MAX(D66:I66)</f>
        <v>0</v>
      </c>
      <c r="L66" s="76"/>
      <c r="M66" s="74"/>
      <c r="N66" s="77"/>
    </row>
    <row r="67" spans="1:15" ht="15"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26">
        <f>MAX(D67:I67)</f>
        <v>0</v>
      </c>
      <c r="L67" s="76"/>
      <c r="M67" s="74"/>
      <c r="N67" s="77"/>
    </row>
    <row r="68" spans="1:15" ht="15">
      <c r="B68" s="58" t="s">
        <v>10</v>
      </c>
      <c r="L68" s="76"/>
      <c r="M68" s="74"/>
      <c r="N68" s="77"/>
    </row>
    <row r="69" spans="1:15" ht="15.75" thickBot="1">
      <c r="B69" s="58"/>
      <c r="L69" s="76"/>
      <c r="M69" s="74"/>
      <c r="N69" s="77"/>
    </row>
    <row r="70" spans="1:15" ht="15.75" thickBot="1">
      <c r="A70" s="33" t="s">
        <v>33</v>
      </c>
      <c r="B70" s="60"/>
      <c r="C70" s="18"/>
      <c r="D70" s="18"/>
      <c r="E70" s="18"/>
      <c r="F70" s="18"/>
      <c r="G70" s="18"/>
      <c r="H70" s="18"/>
      <c r="I70" s="18"/>
      <c r="K70" s="70"/>
      <c r="L70" s="73">
        <f>(SUM(J71:J75)-MIN(J71:J75))/4</f>
        <v>0</v>
      </c>
      <c r="M70" s="74"/>
      <c r="N70" s="75">
        <f>RANK(L70,'F G_sorrend'!$D$3:$D$22)</f>
        <v>6</v>
      </c>
      <c r="O70" s="80" t="s">
        <v>24</v>
      </c>
    </row>
    <row r="71" spans="1:15" ht="15"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26">
        <f>MAX(D71:I71)</f>
        <v>0</v>
      </c>
      <c r="L71" s="76"/>
      <c r="M71" s="74"/>
      <c r="N71" s="77"/>
    </row>
    <row r="72" spans="1:15" s="1" customFormat="1" ht="15">
      <c r="A72" s="25"/>
      <c r="B72" s="55"/>
      <c r="C72" s="19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26">
        <f>MAX(D72:I72)</f>
        <v>0</v>
      </c>
      <c r="K72" s="27"/>
      <c r="L72" s="76"/>
      <c r="M72" s="74"/>
      <c r="N72" s="77"/>
      <c r="O72" s="20"/>
    </row>
    <row r="73" spans="1:15" s="37" customFormat="1" ht="15">
      <c r="A73" s="25"/>
      <c r="B73" s="55"/>
      <c r="C73" s="19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26">
        <f>MAX(D73:I73)</f>
        <v>0</v>
      </c>
      <c r="K73" s="27"/>
      <c r="L73" s="76"/>
      <c r="M73" s="74"/>
      <c r="N73" s="77"/>
      <c r="O73" s="20"/>
    </row>
    <row r="74" spans="1:15" s="1" customFormat="1" ht="15">
      <c r="A74" s="25"/>
      <c r="B74" s="55"/>
      <c r="C74" s="19"/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26">
        <f>MAX(D74:I74)</f>
        <v>0</v>
      </c>
      <c r="K74" s="27"/>
      <c r="L74" s="76"/>
      <c r="M74" s="74"/>
      <c r="N74" s="77"/>
      <c r="O74" s="20"/>
    </row>
    <row r="75" spans="1:15" s="1" customFormat="1" ht="15">
      <c r="A75" s="25"/>
      <c r="B75" s="55"/>
      <c r="C75" s="19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26">
        <f>MAX(D75:I75)</f>
        <v>0</v>
      </c>
      <c r="K75" s="27"/>
      <c r="L75" s="76"/>
      <c r="M75" s="74"/>
      <c r="N75" s="77"/>
      <c r="O75" s="20"/>
    </row>
    <row r="76" spans="1:15" s="1" customFormat="1" ht="15">
      <c r="A76" s="25"/>
      <c r="B76" s="58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6"/>
      <c r="M76" s="74"/>
      <c r="N76" s="77"/>
      <c r="O76" s="20"/>
    </row>
    <row r="77" spans="1:15" s="1" customFormat="1" ht="15.75" thickBot="1">
      <c r="A77" s="21"/>
      <c r="B77" s="54"/>
      <c r="C77" s="18"/>
      <c r="D77" s="18"/>
      <c r="E77" s="18"/>
      <c r="F77" s="18"/>
      <c r="G77" s="18"/>
      <c r="H77" s="18"/>
      <c r="I77" s="18"/>
      <c r="J77" s="26"/>
      <c r="K77" s="23"/>
      <c r="L77" s="78"/>
      <c r="M77" s="79"/>
      <c r="N77" s="77"/>
      <c r="O77" s="20"/>
    </row>
    <row r="78" spans="1:15" s="1" customFormat="1" ht="15.75" thickBot="1">
      <c r="A78" s="33" t="s">
        <v>18</v>
      </c>
      <c r="B78" s="60"/>
      <c r="C78" s="18"/>
      <c r="D78" s="18"/>
      <c r="E78" s="18"/>
      <c r="F78" s="18"/>
      <c r="G78" s="18"/>
      <c r="H78" s="18"/>
      <c r="I78" s="18"/>
      <c r="J78" s="26"/>
      <c r="K78" s="70"/>
      <c r="L78" s="73">
        <f>(SUM(J79:J83)-MIN(J79:J83))/4</f>
        <v>0</v>
      </c>
      <c r="M78" s="74"/>
      <c r="N78" s="75">
        <f>RANK(L78,'F G_sorrend'!$D$3:$D$22)</f>
        <v>6</v>
      </c>
      <c r="O78" s="80" t="s">
        <v>24</v>
      </c>
    </row>
    <row r="79" spans="1:15" s="1" customFormat="1" ht="15">
      <c r="A79" s="25"/>
      <c r="B79" s="55"/>
      <c r="C79" s="19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26">
        <f>MAX(D79:I79)</f>
        <v>0</v>
      </c>
      <c r="K79" s="27"/>
      <c r="L79" s="76"/>
      <c r="M79" s="74"/>
      <c r="N79" s="77"/>
      <c r="O79" s="20"/>
    </row>
    <row r="80" spans="1:15" s="1" customFormat="1" ht="15">
      <c r="A80" s="25"/>
      <c r="B80" s="55"/>
      <c r="C80" s="19"/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26">
        <f>MAX(D80:I80)</f>
        <v>0</v>
      </c>
      <c r="K80" s="27"/>
      <c r="L80" s="76"/>
      <c r="M80" s="74"/>
      <c r="N80" s="77"/>
      <c r="O80" s="20"/>
    </row>
    <row r="81" spans="1:15" ht="15"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26">
        <f>MAX(D81:I81)</f>
        <v>0</v>
      </c>
      <c r="L81" s="76"/>
      <c r="M81" s="74"/>
      <c r="N81" s="77"/>
    </row>
    <row r="82" spans="1:15" s="34" customFormat="1" ht="15">
      <c r="A82" s="25"/>
      <c r="B82" s="55"/>
      <c r="C82" s="19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26">
        <f>MAX(D82:I82)</f>
        <v>0</v>
      </c>
      <c r="K82" s="27"/>
      <c r="L82" s="76"/>
      <c r="M82" s="74"/>
      <c r="N82" s="77"/>
      <c r="O82" s="20"/>
    </row>
    <row r="83" spans="1:15" ht="15"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26">
        <f>MAX(D83:I83)</f>
        <v>0</v>
      </c>
      <c r="L83" s="76"/>
      <c r="M83" s="74"/>
      <c r="N83" s="77"/>
    </row>
    <row r="84" spans="1:15" ht="15">
      <c r="B84" s="58" t="s">
        <v>10</v>
      </c>
      <c r="L84" s="76"/>
      <c r="M84" s="74"/>
      <c r="N84" s="77"/>
    </row>
    <row r="85" spans="1:15" ht="15.75" thickBot="1">
      <c r="B85" s="59"/>
      <c r="C85" s="18"/>
      <c r="D85" s="18"/>
      <c r="E85" s="18"/>
      <c r="F85" s="18"/>
      <c r="G85" s="18"/>
      <c r="H85" s="18"/>
      <c r="I85" s="18"/>
      <c r="L85" s="76"/>
      <c r="M85" s="74"/>
      <c r="N85" s="77"/>
    </row>
    <row r="86" spans="1:15" ht="15.75" thickBot="1">
      <c r="A86" s="33" t="s">
        <v>19</v>
      </c>
      <c r="B86" s="60"/>
      <c r="C86" s="18"/>
      <c r="D86" s="18"/>
      <c r="E86" s="18"/>
      <c r="F86" s="18"/>
      <c r="G86" s="18"/>
      <c r="H86" s="18"/>
      <c r="I86" s="18"/>
      <c r="K86" s="70"/>
      <c r="L86" s="73">
        <f>(SUM(J87:J91)-MIN(J87:J91))/4</f>
        <v>0</v>
      </c>
      <c r="M86" s="74"/>
      <c r="N86" s="75">
        <f>RANK(L86,'F G_sorrend'!$D$3:$D$22)</f>
        <v>6</v>
      </c>
      <c r="O86" s="80" t="s">
        <v>24</v>
      </c>
    </row>
    <row r="87" spans="1:15" ht="15"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26">
        <f>MAX(D87:I87)</f>
        <v>0</v>
      </c>
      <c r="L87" s="76"/>
      <c r="M87" s="74"/>
      <c r="N87" s="77"/>
    </row>
    <row r="88" spans="1:15" ht="15"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26">
        <f>MAX(D88:I88)</f>
        <v>0</v>
      </c>
      <c r="L88" s="76"/>
      <c r="M88" s="74"/>
      <c r="N88" s="77"/>
    </row>
    <row r="89" spans="1:15" ht="15"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26">
        <f>MAX(D89:I89)</f>
        <v>0</v>
      </c>
      <c r="L89" s="76"/>
      <c r="M89" s="74"/>
      <c r="N89" s="77"/>
    </row>
    <row r="90" spans="1:15" s="34" customFormat="1" ht="15">
      <c r="A90" s="25"/>
      <c r="B90" s="55"/>
      <c r="C90" s="19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26">
        <f>MAX(D90:I90)</f>
        <v>0</v>
      </c>
      <c r="K90" s="27"/>
      <c r="L90" s="76"/>
      <c r="M90" s="74"/>
      <c r="N90" s="77"/>
      <c r="O90" s="20"/>
    </row>
    <row r="91" spans="1:15" ht="15"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26">
        <f>MAX(D91:I91)</f>
        <v>0</v>
      </c>
      <c r="L91" s="76"/>
      <c r="M91" s="74"/>
      <c r="N91" s="77"/>
    </row>
    <row r="92" spans="1:15" ht="15">
      <c r="B92" s="58" t="s">
        <v>10</v>
      </c>
      <c r="L92" s="76"/>
      <c r="M92" s="74"/>
      <c r="N92" s="77"/>
    </row>
    <row r="93" spans="1:15" ht="15.75" thickBot="1">
      <c r="B93" s="59"/>
      <c r="C93" s="18"/>
      <c r="D93" s="18"/>
      <c r="E93" s="18"/>
      <c r="F93" s="18"/>
      <c r="G93" s="18"/>
      <c r="H93" s="18"/>
      <c r="I93" s="18"/>
      <c r="L93" s="76"/>
      <c r="M93" s="74"/>
      <c r="N93" s="77"/>
    </row>
    <row r="94" spans="1:15" ht="15.75" thickBot="1">
      <c r="A94" s="33" t="s">
        <v>20</v>
      </c>
      <c r="B94" s="60"/>
      <c r="C94" s="18"/>
      <c r="D94" s="18"/>
      <c r="E94" s="18"/>
      <c r="F94" s="18"/>
      <c r="G94" s="18"/>
      <c r="H94" s="18"/>
      <c r="I94" s="18"/>
      <c r="K94" s="70"/>
      <c r="L94" s="73">
        <f>(SUM(J95:J99)-MIN(J95:J99))/4</f>
        <v>0</v>
      </c>
      <c r="M94" s="74"/>
      <c r="N94" s="75">
        <f>RANK(L94,'F G_sorrend'!$D$3:$D$22)</f>
        <v>6</v>
      </c>
      <c r="O94" s="80" t="s">
        <v>24</v>
      </c>
    </row>
    <row r="95" spans="1:15" ht="15"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26">
        <f>MAX(D95:I95)</f>
        <v>0</v>
      </c>
      <c r="L95" s="76"/>
      <c r="M95" s="74"/>
      <c r="N95" s="77"/>
    </row>
    <row r="96" spans="1:15" ht="15"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26">
        <f>MAX(D96:I96)</f>
        <v>0</v>
      </c>
      <c r="L96" s="76"/>
      <c r="M96" s="74"/>
      <c r="N96" s="77"/>
    </row>
    <row r="97" spans="1:15" ht="15"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26">
        <f>MAX(D97:I97)</f>
        <v>0</v>
      </c>
      <c r="L97" s="76"/>
      <c r="M97" s="74"/>
      <c r="N97" s="77"/>
    </row>
    <row r="98" spans="1:15" s="34" customFormat="1" ht="15">
      <c r="A98" s="25"/>
      <c r="B98" s="55"/>
      <c r="C98" s="19"/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26">
        <f>MAX(D98:I98)</f>
        <v>0</v>
      </c>
      <c r="K98" s="27"/>
      <c r="L98" s="76"/>
      <c r="M98" s="74"/>
      <c r="N98" s="77"/>
      <c r="O98" s="20"/>
    </row>
    <row r="99" spans="1:15" ht="15"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26">
        <f>MAX(D99:I99)</f>
        <v>0</v>
      </c>
      <c r="L99" s="76"/>
      <c r="M99" s="74"/>
      <c r="N99" s="77"/>
    </row>
    <row r="100" spans="1:15" ht="15">
      <c r="B100" s="58" t="s">
        <v>10</v>
      </c>
      <c r="L100" s="76"/>
      <c r="M100" s="74"/>
      <c r="N100" s="77"/>
    </row>
    <row r="101" spans="1:15" ht="15.75" thickBot="1">
      <c r="C101" s="18"/>
      <c r="D101" s="18"/>
      <c r="E101" s="18"/>
      <c r="F101" s="18"/>
      <c r="G101" s="18"/>
      <c r="H101" s="18"/>
      <c r="I101" s="18"/>
      <c r="L101" s="76"/>
      <c r="M101" s="74"/>
      <c r="N101" s="77"/>
    </row>
    <row r="102" spans="1:15" ht="15.75" thickBot="1">
      <c r="A102" s="33" t="s">
        <v>21</v>
      </c>
      <c r="B102" s="60"/>
      <c r="C102" s="18"/>
      <c r="D102" s="18"/>
      <c r="E102" s="18"/>
      <c r="F102" s="18"/>
      <c r="G102" s="18"/>
      <c r="H102" s="18"/>
      <c r="I102" s="18"/>
      <c r="K102" s="70"/>
      <c r="L102" s="73">
        <f>(SUM(J103:J107)-MIN(J103:J107))/4</f>
        <v>0</v>
      </c>
      <c r="M102" s="74"/>
      <c r="N102" s="75">
        <f>RANK(L102,'F G_sorrend'!$D$3:$D$22)</f>
        <v>6</v>
      </c>
      <c r="O102" s="80" t="s">
        <v>24</v>
      </c>
    </row>
    <row r="103" spans="1:15" ht="15"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26">
        <f>MAX(D103:I103)</f>
        <v>0</v>
      </c>
      <c r="L103" s="76"/>
      <c r="M103" s="74"/>
      <c r="N103" s="77"/>
    </row>
    <row r="104" spans="1:15" ht="15"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26">
        <f>MAX(D104:I104)</f>
        <v>0</v>
      </c>
      <c r="L104" s="76"/>
      <c r="M104" s="74"/>
      <c r="N104" s="77"/>
    </row>
    <row r="105" spans="1:15" ht="15"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26">
        <f>MAX(D105:I105)</f>
        <v>0</v>
      </c>
      <c r="L105" s="76"/>
      <c r="M105" s="74"/>
      <c r="N105" s="77"/>
    </row>
    <row r="106" spans="1:15" s="34" customFormat="1" ht="15">
      <c r="A106" s="25"/>
      <c r="B106" s="55"/>
      <c r="C106" s="19"/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26">
        <f>MAX(D106:I106)</f>
        <v>0</v>
      </c>
      <c r="K106" s="27"/>
      <c r="L106" s="76"/>
      <c r="M106" s="74"/>
      <c r="N106" s="77"/>
      <c r="O106" s="20"/>
    </row>
    <row r="107" spans="1:15" ht="15"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26">
        <f>MAX(D107:I107)</f>
        <v>0</v>
      </c>
      <c r="L107" s="76"/>
      <c r="M107" s="74"/>
      <c r="N107" s="77"/>
    </row>
    <row r="108" spans="1:15" ht="15">
      <c r="B108" s="58" t="s">
        <v>10</v>
      </c>
      <c r="L108" s="76"/>
      <c r="M108" s="74"/>
      <c r="N108" s="77"/>
    </row>
    <row r="109" spans="1:15" ht="15.75" thickBot="1">
      <c r="C109" s="18"/>
      <c r="D109" s="18"/>
      <c r="E109" s="18"/>
      <c r="F109" s="18"/>
      <c r="G109" s="18"/>
      <c r="H109" s="18"/>
      <c r="I109" s="18"/>
      <c r="L109" s="76"/>
      <c r="M109" s="74"/>
      <c r="N109" s="77"/>
    </row>
    <row r="110" spans="1:15" ht="15.75" thickBot="1">
      <c r="A110" s="33" t="s">
        <v>22</v>
      </c>
      <c r="B110" s="60"/>
      <c r="C110" s="18"/>
      <c r="D110" s="18"/>
      <c r="E110" s="18"/>
      <c r="F110" s="18"/>
      <c r="G110" s="18"/>
      <c r="H110" s="18"/>
      <c r="I110" s="18"/>
      <c r="K110" s="70"/>
      <c r="L110" s="73">
        <f>(SUM(J111:J115)-MIN(J111:J115))/4</f>
        <v>0</v>
      </c>
      <c r="M110" s="74"/>
      <c r="N110" s="75">
        <f>RANK(L110,'F G_sorrend'!$D$3:$D$22)</f>
        <v>6</v>
      </c>
      <c r="O110" s="80" t="s">
        <v>24</v>
      </c>
    </row>
    <row r="111" spans="1:15" ht="15"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26">
        <f>MAX(D111:I111)</f>
        <v>0</v>
      </c>
      <c r="L111" s="76"/>
      <c r="M111" s="74"/>
      <c r="N111" s="77"/>
    </row>
    <row r="112" spans="1:15" ht="15"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26">
        <f>MAX(D112:I112)</f>
        <v>0</v>
      </c>
      <c r="L112" s="76"/>
      <c r="M112" s="74"/>
      <c r="N112" s="77"/>
    </row>
    <row r="113" spans="1:15" ht="15"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26">
        <f>MAX(D113:I113)</f>
        <v>0</v>
      </c>
      <c r="L113" s="76"/>
      <c r="M113" s="74"/>
      <c r="N113" s="77"/>
    </row>
    <row r="114" spans="1:15" s="34" customFormat="1" ht="15">
      <c r="A114" s="25"/>
      <c r="B114" s="55"/>
      <c r="C114" s="19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26">
        <f>MAX(D114:I114)</f>
        <v>0</v>
      </c>
      <c r="K114" s="27"/>
      <c r="L114" s="76"/>
      <c r="M114" s="74"/>
      <c r="N114" s="77"/>
      <c r="O114" s="20"/>
    </row>
    <row r="115" spans="1:15" ht="15"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26">
        <f>MAX(D115:I115)</f>
        <v>0</v>
      </c>
      <c r="L115" s="76"/>
      <c r="M115" s="74"/>
      <c r="N115" s="77"/>
    </row>
    <row r="116" spans="1:15" ht="15">
      <c r="B116" s="58" t="s">
        <v>10</v>
      </c>
      <c r="L116" s="76"/>
      <c r="M116" s="74"/>
      <c r="N116" s="77"/>
    </row>
    <row r="117" spans="1:15" ht="15.75" thickBot="1">
      <c r="C117" s="18"/>
      <c r="D117" s="18"/>
      <c r="E117" s="18"/>
      <c r="F117" s="18"/>
      <c r="G117" s="18"/>
      <c r="H117" s="18"/>
      <c r="I117" s="18"/>
      <c r="L117" s="76"/>
      <c r="M117" s="74"/>
      <c r="N117" s="77"/>
    </row>
    <row r="118" spans="1:15" ht="15.75" thickBot="1">
      <c r="A118" s="33" t="s">
        <v>23</v>
      </c>
      <c r="B118" s="60"/>
      <c r="C118" s="18"/>
      <c r="D118" s="18"/>
      <c r="E118" s="18"/>
      <c r="F118" s="18"/>
      <c r="G118" s="18"/>
      <c r="H118" s="18"/>
      <c r="I118" s="18"/>
      <c r="K118" s="70"/>
      <c r="L118" s="73">
        <f>(SUM(J119:J123)-MIN(J119:J123))/4</f>
        <v>0</v>
      </c>
      <c r="M118" s="74"/>
      <c r="N118" s="75">
        <f>RANK(L118,'F G_sorrend'!$D$3:$D$22)</f>
        <v>6</v>
      </c>
      <c r="O118" s="80" t="s">
        <v>24</v>
      </c>
    </row>
    <row r="119" spans="1:15" ht="15"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26">
        <f>MAX(D119:I119)</f>
        <v>0</v>
      </c>
      <c r="L119" s="76"/>
      <c r="M119" s="74"/>
      <c r="N119" s="77"/>
    </row>
    <row r="120" spans="1:15" ht="15"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26">
        <f>MAX(D120:I120)</f>
        <v>0</v>
      </c>
      <c r="L120" s="76"/>
      <c r="M120" s="74"/>
      <c r="N120" s="77"/>
    </row>
    <row r="121" spans="1:15" ht="15"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26">
        <f>MAX(D121:I121)</f>
        <v>0</v>
      </c>
      <c r="L121" s="76"/>
      <c r="M121" s="74"/>
      <c r="N121" s="77"/>
    </row>
    <row r="122" spans="1:15" s="34" customFormat="1" ht="15">
      <c r="A122" s="25"/>
      <c r="B122" s="55"/>
      <c r="C122" s="19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26">
        <f>MAX(D122:I122)</f>
        <v>0</v>
      </c>
      <c r="K122" s="27"/>
      <c r="L122" s="76"/>
      <c r="M122" s="74"/>
      <c r="N122" s="77"/>
      <c r="O122" s="20"/>
    </row>
    <row r="123" spans="1:15" ht="15"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26">
        <f>MAX(D123:I123)</f>
        <v>0</v>
      </c>
      <c r="L123" s="76"/>
      <c r="M123" s="74"/>
      <c r="N123" s="77"/>
    </row>
    <row r="124" spans="1:15" ht="15">
      <c r="B124" s="58" t="s">
        <v>10</v>
      </c>
      <c r="L124" s="76"/>
      <c r="M124" s="74"/>
      <c r="N124" s="77"/>
    </row>
    <row r="125" spans="1:15" ht="15.75" thickBot="1">
      <c r="B125" s="58"/>
      <c r="C125" s="18"/>
      <c r="D125" s="18"/>
      <c r="E125" s="18"/>
      <c r="F125" s="18"/>
      <c r="G125" s="18"/>
      <c r="H125" s="18"/>
      <c r="I125" s="18"/>
      <c r="L125" s="76"/>
      <c r="M125" s="74"/>
      <c r="N125" s="77"/>
    </row>
    <row r="126" spans="1:15" ht="15.75" thickBot="1">
      <c r="A126" s="33" t="s">
        <v>28</v>
      </c>
      <c r="B126" s="60"/>
      <c r="C126" s="18"/>
      <c r="D126" s="18"/>
      <c r="E126" s="18"/>
      <c r="F126" s="18"/>
      <c r="G126" s="18"/>
      <c r="H126" s="18"/>
      <c r="I126" s="18"/>
      <c r="K126" s="70"/>
      <c r="L126" s="73">
        <f>(SUM(J127:J131)-MIN(J127:J131))/4</f>
        <v>0</v>
      </c>
      <c r="M126" s="74"/>
      <c r="N126" s="75">
        <f>RANK(L126,'F G_sorrend'!$D$3:$D$22)</f>
        <v>6</v>
      </c>
      <c r="O126" s="80" t="s">
        <v>24</v>
      </c>
    </row>
    <row r="127" spans="1:15" ht="15"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26">
        <f>MAX(D127:I127)</f>
        <v>0</v>
      </c>
      <c r="L127" s="76"/>
      <c r="M127" s="74"/>
      <c r="N127" s="77"/>
    </row>
    <row r="128" spans="1:15" ht="15"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26">
        <f>MAX(D128:I128)</f>
        <v>0</v>
      </c>
      <c r="L128" s="76"/>
      <c r="M128" s="74"/>
      <c r="N128" s="77"/>
    </row>
    <row r="129" spans="1:15" ht="15"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26">
        <f>MAX(D129:I129)</f>
        <v>0</v>
      </c>
      <c r="L129" s="76"/>
      <c r="M129" s="74"/>
      <c r="N129" s="77"/>
    </row>
    <row r="130" spans="1:15" ht="15"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26">
        <f>MAX(D130:I130)</f>
        <v>0</v>
      </c>
      <c r="L130" s="76"/>
      <c r="M130" s="74"/>
      <c r="N130" s="77"/>
    </row>
    <row r="131" spans="1:15" ht="15"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26">
        <f>MAX(D131:I131)</f>
        <v>0</v>
      </c>
      <c r="L131" s="76"/>
      <c r="M131" s="74"/>
      <c r="N131" s="77"/>
    </row>
    <row r="132" spans="1:15" ht="15">
      <c r="B132" s="58" t="s">
        <v>10</v>
      </c>
      <c r="L132" s="76"/>
      <c r="M132" s="74"/>
      <c r="N132" s="77"/>
    </row>
    <row r="133" spans="1:15" ht="15.75" thickBot="1">
      <c r="C133" s="18"/>
      <c r="D133" s="18"/>
      <c r="E133" s="18"/>
      <c r="F133" s="18"/>
      <c r="G133" s="18"/>
      <c r="H133" s="18"/>
      <c r="I133" s="18"/>
      <c r="L133" s="76"/>
      <c r="M133" s="74"/>
      <c r="N133" s="77"/>
    </row>
    <row r="134" spans="1:15" ht="15.75" thickBot="1">
      <c r="A134" s="33" t="s">
        <v>29</v>
      </c>
      <c r="B134" s="60"/>
      <c r="C134" s="18"/>
      <c r="D134" s="18"/>
      <c r="E134" s="18"/>
      <c r="F134" s="18"/>
      <c r="G134" s="18"/>
      <c r="H134" s="18"/>
      <c r="I134" s="18"/>
      <c r="K134" s="70"/>
      <c r="L134" s="73">
        <f>(SUM(J135:J139)-MIN(J135:J139))/4</f>
        <v>0</v>
      </c>
      <c r="M134" s="74"/>
      <c r="N134" s="75">
        <f>RANK(L134,'F G_sorrend'!$D$3:$D$22)</f>
        <v>6</v>
      </c>
      <c r="O134" s="80" t="s">
        <v>24</v>
      </c>
    </row>
    <row r="135" spans="1:15" ht="15"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26">
        <f>MAX(D135:I135)</f>
        <v>0</v>
      </c>
      <c r="L135" s="76"/>
      <c r="M135" s="74"/>
      <c r="N135" s="77"/>
    </row>
    <row r="136" spans="1:15" ht="15"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26">
        <f>MAX(D136:I136)</f>
        <v>0</v>
      </c>
      <c r="L136" s="76"/>
      <c r="M136" s="74"/>
      <c r="N136" s="77"/>
    </row>
    <row r="137" spans="1:15" ht="15"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26">
        <f>MAX(D137:I137)</f>
        <v>0</v>
      </c>
      <c r="L137" s="76"/>
      <c r="M137" s="74"/>
      <c r="N137" s="77"/>
    </row>
    <row r="138" spans="1:15" ht="15"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26">
        <f>MAX(D138:I138)</f>
        <v>0</v>
      </c>
      <c r="L138" s="76"/>
      <c r="M138" s="74"/>
      <c r="N138" s="77"/>
    </row>
    <row r="139" spans="1:15" ht="15"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26">
        <f>MAX(D139:I139)</f>
        <v>0</v>
      </c>
      <c r="L139" s="76"/>
      <c r="M139" s="74"/>
      <c r="N139" s="77"/>
    </row>
    <row r="140" spans="1:15" ht="15">
      <c r="B140" s="58" t="s">
        <v>10</v>
      </c>
      <c r="L140" s="76"/>
      <c r="M140" s="74"/>
      <c r="N140" s="77"/>
    </row>
    <row r="141" spans="1:15" ht="15.75" thickBot="1">
      <c r="C141" s="18"/>
      <c r="D141" s="18"/>
      <c r="E141" s="18"/>
      <c r="F141" s="18"/>
      <c r="G141" s="18"/>
      <c r="H141" s="18"/>
      <c r="I141" s="18"/>
      <c r="L141" s="76"/>
      <c r="M141" s="74"/>
      <c r="N141" s="77"/>
    </row>
    <row r="142" spans="1:15" ht="15.75" thickBot="1">
      <c r="A142" s="33" t="s">
        <v>30</v>
      </c>
      <c r="B142" s="60"/>
      <c r="C142" s="18"/>
      <c r="D142" s="18"/>
      <c r="E142" s="18"/>
      <c r="F142" s="18"/>
      <c r="G142" s="18"/>
      <c r="H142" s="18"/>
      <c r="I142" s="18"/>
      <c r="K142" s="70"/>
      <c r="L142" s="73">
        <f>(SUM(J143:J147)-MIN(J143:J147))/4</f>
        <v>0</v>
      </c>
      <c r="M142" s="74"/>
      <c r="N142" s="75">
        <f>RANK(L142,'F G_sorrend'!$D$3:$D$22)</f>
        <v>6</v>
      </c>
      <c r="O142" s="80" t="s">
        <v>24</v>
      </c>
    </row>
    <row r="143" spans="1:15" ht="15"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26">
        <f>MAX(D143:I143)</f>
        <v>0</v>
      </c>
      <c r="L143" s="76"/>
      <c r="M143" s="74"/>
      <c r="N143" s="77"/>
    </row>
    <row r="144" spans="1:15" ht="15"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26">
        <f>MAX(D144:I144)</f>
        <v>0</v>
      </c>
      <c r="L144" s="76"/>
      <c r="M144" s="74"/>
      <c r="N144" s="77"/>
    </row>
    <row r="145" spans="1:15" ht="15"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26">
        <f>MAX(D145:I145)</f>
        <v>0</v>
      </c>
      <c r="L145" s="76"/>
      <c r="M145" s="74"/>
      <c r="N145" s="77"/>
    </row>
    <row r="146" spans="1:15" ht="15"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26">
        <f>MAX(D146:I146)</f>
        <v>0</v>
      </c>
      <c r="L146" s="76"/>
      <c r="M146" s="74"/>
      <c r="N146" s="77"/>
    </row>
    <row r="147" spans="1:15" ht="15"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26">
        <f>MAX(D147:I147)</f>
        <v>0</v>
      </c>
      <c r="L147" s="76"/>
      <c r="M147" s="74"/>
      <c r="N147" s="77"/>
    </row>
    <row r="148" spans="1:15" ht="15">
      <c r="B148" s="58" t="s">
        <v>10</v>
      </c>
      <c r="L148" s="76"/>
      <c r="M148" s="74"/>
      <c r="N148" s="77"/>
    </row>
    <row r="149" spans="1:15" ht="15.75" thickBot="1">
      <c r="C149" s="18"/>
      <c r="D149" s="18"/>
      <c r="E149" s="18"/>
      <c r="F149" s="18"/>
      <c r="G149" s="18"/>
      <c r="H149" s="18"/>
      <c r="I149" s="18"/>
      <c r="L149" s="76"/>
      <c r="M149" s="74"/>
      <c r="N149" s="77"/>
    </row>
    <row r="150" spans="1:15" ht="15.75" thickBot="1">
      <c r="A150" s="33" t="s">
        <v>31</v>
      </c>
      <c r="B150" s="60"/>
      <c r="C150" s="18"/>
      <c r="D150" s="18"/>
      <c r="E150" s="18"/>
      <c r="F150" s="18"/>
      <c r="G150" s="18"/>
      <c r="H150" s="18"/>
      <c r="I150" s="18"/>
      <c r="K150" s="70"/>
      <c r="L150" s="73">
        <f>(SUM(J151:J155)-MIN(J151:J155))/4</f>
        <v>0</v>
      </c>
      <c r="M150" s="74"/>
      <c r="N150" s="75">
        <f>RANK(L150,'F G_sorrend'!$D$3:$D$22)</f>
        <v>6</v>
      </c>
      <c r="O150" s="80" t="s">
        <v>24</v>
      </c>
    </row>
    <row r="151" spans="1:15" ht="15"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26">
        <f>MAX(D151:I151)</f>
        <v>0</v>
      </c>
      <c r="L151" s="76"/>
      <c r="M151" s="74"/>
      <c r="N151" s="77"/>
    </row>
    <row r="152" spans="1:15" ht="15"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26">
        <f>MAX(D152:I152)</f>
        <v>0</v>
      </c>
      <c r="L152" s="76"/>
      <c r="M152" s="74"/>
      <c r="N152" s="77"/>
    </row>
    <row r="153" spans="1:15" ht="15"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26">
        <f>MAX(D153:I153)</f>
        <v>0</v>
      </c>
      <c r="L153" s="76"/>
      <c r="M153" s="74"/>
      <c r="N153" s="77"/>
    </row>
    <row r="154" spans="1:15" ht="15"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26">
        <f>MAX(D154:I154)</f>
        <v>0</v>
      </c>
      <c r="L154" s="76"/>
      <c r="M154" s="74"/>
      <c r="N154" s="77"/>
    </row>
    <row r="155" spans="1:15" ht="15"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26">
        <f>MAX(D155:I155)</f>
        <v>0</v>
      </c>
      <c r="L155" s="76"/>
      <c r="M155" s="74"/>
      <c r="N155" s="77"/>
    </row>
    <row r="156" spans="1:15" ht="15">
      <c r="B156" s="58" t="s">
        <v>10</v>
      </c>
      <c r="L156" s="76"/>
      <c r="M156" s="74"/>
      <c r="N156" s="77"/>
    </row>
    <row r="157" spans="1:15" ht="15.75" thickBot="1">
      <c r="C157" s="18"/>
      <c r="D157" s="18"/>
      <c r="E157" s="18"/>
      <c r="F157" s="18"/>
      <c r="G157" s="18"/>
      <c r="H157" s="18"/>
      <c r="I157" s="18"/>
      <c r="L157" s="76"/>
      <c r="M157" s="74"/>
      <c r="N157" s="77"/>
    </row>
    <row r="158" spans="1:15" ht="15.75" thickBot="1">
      <c r="A158" s="33" t="s">
        <v>32</v>
      </c>
      <c r="B158" s="60"/>
      <c r="C158" s="18"/>
      <c r="D158" s="18"/>
      <c r="E158" s="18"/>
      <c r="F158" s="18"/>
      <c r="G158" s="18"/>
      <c r="H158" s="18"/>
      <c r="I158" s="18"/>
      <c r="K158" s="70"/>
      <c r="L158" s="73">
        <f>(SUM(J159:J163)-MIN(J159:J163))/4</f>
        <v>0</v>
      </c>
      <c r="M158" s="74"/>
      <c r="N158" s="75">
        <f>RANK(L158,'F G_sorrend'!$D$3:$D$22)</f>
        <v>6</v>
      </c>
      <c r="O158" s="80" t="s">
        <v>24</v>
      </c>
    </row>
    <row r="159" spans="1:15" ht="14.25"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26">
        <f>MAX(D159:I159)</f>
        <v>0</v>
      </c>
      <c r="N159" s="38"/>
    </row>
    <row r="160" spans="1:15" ht="14.25"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26">
        <f>MAX(D160:I160)</f>
        <v>0</v>
      </c>
      <c r="N160" s="38"/>
    </row>
    <row r="161" spans="2:14" ht="14.25"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26">
        <f>MAX(D161:I161)</f>
        <v>0</v>
      </c>
      <c r="N161" s="38"/>
    </row>
    <row r="162" spans="2:14" ht="14.25"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26">
        <f>MAX(D162:I162)</f>
        <v>0</v>
      </c>
      <c r="N162" s="38"/>
    </row>
    <row r="163" spans="2:14" ht="14.25"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26">
        <f>MAX(D163:I163)</f>
        <v>0</v>
      </c>
      <c r="N163" s="38"/>
    </row>
    <row r="164" spans="2:14" ht="14.25">
      <c r="B164" s="58" t="s">
        <v>10</v>
      </c>
      <c r="N164" s="38"/>
    </row>
    <row r="165" spans="2:14">
      <c r="C165" s="18"/>
      <c r="D165" s="18"/>
      <c r="E165" s="18"/>
      <c r="F165" s="18"/>
      <c r="G165" s="18"/>
      <c r="H165" s="18"/>
      <c r="I165" s="18"/>
    </row>
    <row r="166" spans="2:14">
      <c r="C166" s="18"/>
      <c r="D166" s="18"/>
      <c r="E166" s="18"/>
      <c r="F166" s="18"/>
      <c r="G166" s="18"/>
      <c r="H166" s="18"/>
      <c r="I166" s="18"/>
    </row>
    <row r="167" spans="2:14">
      <c r="C167" s="18"/>
      <c r="D167" s="18"/>
      <c r="E167" s="18"/>
      <c r="F167" s="18"/>
      <c r="G167" s="18"/>
      <c r="H167" s="18"/>
      <c r="I167" s="18"/>
    </row>
    <row r="168" spans="2:14">
      <c r="C168" s="18"/>
      <c r="D168" s="18"/>
      <c r="E168" s="18"/>
      <c r="F168" s="18"/>
      <c r="G168" s="18"/>
      <c r="H168" s="18"/>
      <c r="I168" s="18"/>
    </row>
    <row r="169" spans="2:14">
      <c r="C169" s="18"/>
      <c r="D169" s="18"/>
      <c r="E169" s="18"/>
      <c r="F169" s="18"/>
      <c r="G169" s="18"/>
      <c r="H169" s="18"/>
      <c r="I169" s="18"/>
    </row>
    <row r="170" spans="2:14">
      <c r="C170" s="18"/>
      <c r="D170" s="18"/>
      <c r="E170" s="18"/>
      <c r="F170" s="18"/>
      <c r="G170" s="18"/>
      <c r="H170" s="18"/>
      <c r="I170" s="18"/>
    </row>
    <row r="171" spans="2:14">
      <c r="C171" s="18"/>
      <c r="D171" s="18"/>
      <c r="E171" s="18"/>
      <c r="F171" s="18"/>
      <c r="G171" s="18"/>
      <c r="H171" s="18"/>
      <c r="I171" s="18"/>
    </row>
    <row r="172" spans="2:14">
      <c r="C172" s="18"/>
      <c r="D172" s="18"/>
      <c r="E172" s="18"/>
      <c r="F172" s="18"/>
      <c r="G172" s="18"/>
      <c r="H172" s="18"/>
      <c r="I172" s="18"/>
    </row>
    <row r="173" spans="2:14">
      <c r="C173" s="18"/>
      <c r="D173" s="18"/>
      <c r="E173" s="18"/>
      <c r="F173" s="18"/>
      <c r="G173" s="18"/>
      <c r="H173" s="18"/>
      <c r="I173" s="18"/>
    </row>
    <row r="174" spans="2:14">
      <c r="C174" s="18"/>
      <c r="D174" s="18"/>
      <c r="E174" s="18"/>
      <c r="F174" s="18"/>
      <c r="G174" s="18"/>
      <c r="H174" s="18"/>
      <c r="I174" s="18"/>
    </row>
    <row r="175" spans="2:14">
      <c r="C175" s="18"/>
      <c r="D175" s="18"/>
      <c r="E175" s="18"/>
      <c r="F175" s="18"/>
      <c r="G175" s="18"/>
      <c r="H175" s="18"/>
      <c r="I175" s="18"/>
    </row>
    <row r="176" spans="2:14">
      <c r="C176" s="18"/>
      <c r="D176" s="18"/>
      <c r="E176" s="18"/>
      <c r="F176" s="18"/>
      <c r="G176" s="18"/>
      <c r="H176" s="18"/>
      <c r="I176" s="18"/>
    </row>
    <row r="177" spans="3:9">
      <c r="C177" s="18"/>
      <c r="D177" s="18"/>
      <c r="E177" s="18"/>
      <c r="F177" s="18"/>
      <c r="G177" s="18"/>
      <c r="H177" s="18"/>
      <c r="I177" s="18"/>
    </row>
    <row r="178" spans="3:9">
      <c r="C178" s="18"/>
      <c r="D178" s="18"/>
      <c r="E178" s="18"/>
      <c r="F178" s="18"/>
      <c r="G178" s="18"/>
      <c r="H178" s="18"/>
      <c r="I178" s="18"/>
    </row>
    <row r="179" spans="3:9">
      <c r="C179" s="18"/>
      <c r="D179" s="18"/>
      <c r="E179" s="18"/>
      <c r="F179" s="18"/>
      <c r="G179" s="18"/>
      <c r="H179" s="18"/>
      <c r="I179" s="18"/>
    </row>
    <row r="180" spans="3:9">
      <c r="C180" s="18"/>
      <c r="D180" s="18"/>
      <c r="E180" s="18"/>
      <c r="F180" s="18"/>
      <c r="G180" s="18"/>
      <c r="H180" s="18"/>
      <c r="I180" s="18"/>
    </row>
    <row r="181" spans="3:9">
      <c r="C181" s="18"/>
      <c r="D181" s="18"/>
      <c r="E181" s="18"/>
      <c r="F181" s="18"/>
      <c r="G181" s="18"/>
      <c r="H181" s="18"/>
      <c r="I181" s="18"/>
    </row>
    <row r="182" spans="3:9">
      <c r="C182" s="18"/>
      <c r="D182" s="18"/>
      <c r="E182" s="18"/>
      <c r="F182" s="18"/>
      <c r="G182" s="18"/>
      <c r="H182" s="18"/>
      <c r="I182" s="18"/>
    </row>
    <row r="183" spans="3:9">
      <c r="C183" s="18"/>
      <c r="D183" s="18"/>
      <c r="E183" s="18"/>
      <c r="F183" s="18"/>
      <c r="G183" s="18"/>
      <c r="H183" s="18"/>
      <c r="I183" s="18"/>
    </row>
    <row r="184" spans="3:9">
      <c r="C184" s="18"/>
      <c r="D184" s="18"/>
      <c r="E184" s="18"/>
      <c r="F184" s="18"/>
      <c r="G184" s="18"/>
      <c r="H184" s="18"/>
      <c r="I184" s="18"/>
    </row>
    <row r="185" spans="3:9">
      <c r="C185" s="18"/>
      <c r="D185" s="18"/>
      <c r="E185" s="18"/>
      <c r="F185" s="18"/>
      <c r="G185" s="18"/>
      <c r="H185" s="18"/>
      <c r="I185" s="18"/>
    </row>
    <row r="186" spans="3:9">
      <c r="C186" s="18"/>
      <c r="D186" s="18"/>
      <c r="E186" s="18"/>
      <c r="F186" s="18"/>
      <c r="G186" s="18"/>
      <c r="H186" s="18"/>
      <c r="I186" s="18"/>
    </row>
    <row r="187" spans="3:9">
      <c r="C187" s="18"/>
      <c r="D187" s="18"/>
      <c r="E187" s="18"/>
      <c r="F187" s="18"/>
      <c r="G187" s="18"/>
      <c r="H187" s="18"/>
      <c r="I187" s="18"/>
    </row>
    <row r="188" spans="3:9">
      <c r="C188" s="18"/>
      <c r="D188" s="18"/>
      <c r="E188" s="18"/>
      <c r="F188" s="18"/>
      <c r="G188" s="18"/>
      <c r="H188" s="18"/>
      <c r="I188" s="18"/>
    </row>
    <row r="189" spans="3:9">
      <c r="C189" s="18"/>
      <c r="D189" s="18"/>
      <c r="E189" s="18"/>
      <c r="F189" s="18"/>
      <c r="G189" s="18"/>
      <c r="H189" s="18"/>
      <c r="I189" s="18"/>
    </row>
    <row r="190" spans="3:9">
      <c r="C190" s="18"/>
      <c r="D190" s="18"/>
      <c r="E190" s="18"/>
      <c r="F190" s="18"/>
      <c r="G190" s="18"/>
      <c r="H190" s="18"/>
      <c r="I190" s="18"/>
    </row>
    <row r="191" spans="3:9">
      <c r="C191" s="18"/>
      <c r="D191" s="18"/>
      <c r="E191" s="18"/>
      <c r="F191" s="18"/>
      <c r="G191" s="18"/>
      <c r="H191" s="18"/>
      <c r="I191" s="18"/>
    </row>
    <row r="192" spans="3:9">
      <c r="C192" s="18"/>
      <c r="D192" s="18"/>
      <c r="E192" s="18"/>
      <c r="F192" s="18"/>
      <c r="G192" s="18"/>
      <c r="H192" s="18"/>
      <c r="I192" s="18"/>
    </row>
    <row r="193" spans="3:9">
      <c r="C193" s="18"/>
      <c r="D193" s="18"/>
      <c r="E193" s="18"/>
      <c r="F193" s="18"/>
      <c r="G193" s="18"/>
      <c r="H193" s="18"/>
      <c r="I193" s="18"/>
    </row>
    <row r="194" spans="3:9">
      <c r="C194" s="18"/>
      <c r="D194" s="18"/>
      <c r="E194" s="18"/>
      <c r="F194" s="18"/>
      <c r="G194" s="18"/>
      <c r="H194" s="18"/>
      <c r="I194" s="18"/>
    </row>
    <row r="195" spans="3:9">
      <c r="C195" s="18"/>
      <c r="D195" s="18"/>
      <c r="E195" s="18"/>
      <c r="F195" s="18"/>
      <c r="G195" s="18"/>
      <c r="H195" s="18"/>
      <c r="I195" s="18"/>
    </row>
    <row r="196" spans="3:9">
      <c r="C196" s="18"/>
      <c r="D196" s="18"/>
      <c r="E196" s="18"/>
      <c r="F196" s="18"/>
      <c r="G196" s="18"/>
      <c r="H196" s="18"/>
      <c r="I196" s="18"/>
    </row>
    <row r="197" spans="3:9">
      <c r="C197" s="18"/>
      <c r="D197" s="18"/>
      <c r="E197" s="18"/>
      <c r="F197" s="18"/>
      <c r="G197" s="18"/>
      <c r="H197" s="18"/>
      <c r="I197" s="18"/>
    </row>
    <row r="198" spans="3:9">
      <c r="C198" s="18"/>
      <c r="D198" s="18"/>
      <c r="E198" s="18"/>
      <c r="F198" s="18"/>
      <c r="G198" s="18"/>
      <c r="H198" s="18"/>
      <c r="I198" s="18"/>
    </row>
    <row r="199" spans="3:9">
      <c r="C199" s="18"/>
      <c r="D199" s="18"/>
      <c r="E199" s="18"/>
      <c r="F199" s="18"/>
      <c r="G199" s="18"/>
      <c r="H199" s="18"/>
      <c r="I199" s="18"/>
    </row>
    <row r="200" spans="3:9">
      <c r="C200" s="18"/>
      <c r="D200" s="18"/>
      <c r="E200" s="18"/>
      <c r="F200" s="18"/>
      <c r="G200" s="18"/>
      <c r="H200" s="18"/>
      <c r="I200" s="18"/>
    </row>
    <row r="201" spans="3:9">
      <c r="C201" s="18"/>
      <c r="D201" s="18"/>
      <c r="E201" s="18"/>
      <c r="F201" s="18"/>
      <c r="G201" s="18"/>
      <c r="H201" s="18"/>
      <c r="I201" s="18"/>
    </row>
    <row r="202" spans="3:9">
      <c r="C202" s="18"/>
      <c r="D202" s="18"/>
      <c r="E202" s="18"/>
      <c r="F202" s="18"/>
      <c r="G202" s="18"/>
      <c r="H202" s="18"/>
      <c r="I202" s="18"/>
    </row>
    <row r="203" spans="3:9">
      <c r="C203" s="18"/>
      <c r="D203" s="18"/>
      <c r="E203" s="18"/>
      <c r="F203" s="18"/>
      <c r="G203" s="18"/>
      <c r="H203" s="18"/>
      <c r="I203" s="18"/>
    </row>
    <row r="204" spans="3:9">
      <c r="C204" s="18"/>
      <c r="D204" s="18"/>
      <c r="E204" s="18"/>
      <c r="F204" s="18"/>
      <c r="G204" s="18"/>
      <c r="H204" s="18"/>
      <c r="I204" s="18"/>
    </row>
    <row r="205" spans="3:9">
      <c r="C205" s="18"/>
      <c r="D205" s="18"/>
      <c r="E205" s="18"/>
      <c r="F205" s="18"/>
      <c r="G205" s="18"/>
      <c r="H205" s="18"/>
      <c r="I205" s="18"/>
    </row>
    <row r="206" spans="3:9">
      <c r="C206" s="18"/>
      <c r="D206" s="18"/>
      <c r="E206" s="18"/>
      <c r="F206" s="18"/>
      <c r="G206" s="18"/>
      <c r="H206" s="18"/>
      <c r="I206" s="18"/>
    </row>
    <row r="207" spans="3:9">
      <c r="C207" s="18"/>
      <c r="D207" s="18"/>
      <c r="E207" s="18"/>
      <c r="F207" s="18"/>
      <c r="G207" s="18"/>
      <c r="H207" s="18"/>
      <c r="I207" s="18"/>
    </row>
    <row r="208" spans="3:9">
      <c r="C208" s="18"/>
      <c r="D208" s="18"/>
      <c r="E208" s="18"/>
      <c r="F208" s="18"/>
      <c r="G208" s="18"/>
      <c r="H208" s="18"/>
      <c r="I208" s="18"/>
    </row>
    <row r="209" spans="3:9">
      <c r="C209" s="18"/>
      <c r="D209" s="18"/>
      <c r="E209" s="18"/>
      <c r="F209" s="18"/>
      <c r="G209" s="18"/>
      <c r="H209" s="18"/>
      <c r="I209" s="18"/>
    </row>
    <row r="210" spans="3:9">
      <c r="C210" s="18"/>
      <c r="D210" s="18"/>
      <c r="E210" s="18"/>
      <c r="F210" s="18"/>
      <c r="G210" s="18"/>
      <c r="H210" s="18"/>
      <c r="I210" s="18"/>
    </row>
    <row r="211" spans="3:9">
      <c r="C211" s="18"/>
      <c r="D211" s="18"/>
      <c r="E211" s="18"/>
      <c r="F211" s="18"/>
      <c r="G211" s="18"/>
      <c r="H211" s="18"/>
      <c r="I211" s="18"/>
    </row>
    <row r="212" spans="3:9">
      <c r="C212" s="18"/>
      <c r="D212" s="18"/>
      <c r="E212" s="18"/>
      <c r="F212" s="18"/>
      <c r="G212" s="18"/>
      <c r="H212" s="18"/>
      <c r="I212" s="18"/>
    </row>
    <row r="213" spans="3:9">
      <c r="C213" s="18"/>
      <c r="D213" s="18"/>
      <c r="E213" s="18"/>
      <c r="F213" s="18"/>
      <c r="G213" s="18"/>
      <c r="H213" s="18"/>
      <c r="I213" s="18"/>
    </row>
    <row r="214" spans="3:9">
      <c r="C214" s="18"/>
      <c r="D214" s="18"/>
      <c r="E214" s="18"/>
      <c r="F214" s="18"/>
      <c r="G214" s="18"/>
      <c r="H214" s="18"/>
      <c r="I214" s="18"/>
    </row>
    <row r="215" spans="3:9">
      <c r="C215" s="18"/>
      <c r="D215" s="18"/>
      <c r="E215" s="18"/>
      <c r="F215" s="18"/>
      <c r="G215" s="18"/>
      <c r="H215" s="18"/>
      <c r="I215" s="18"/>
    </row>
    <row r="216" spans="3:9">
      <c r="C216" s="18"/>
      <c r="D216" s="18"/>
      <c r="E216" s="18"/>
      <c r="F216" s="18"/>
      <c r="G216" s="18"/>
      <c r="H216" s="18"/>
      <c r="I216" s="18"/>
    </row>
    <row r="217" spans="3:9">
      <c r="C217" s="18"/>
      <c r="D217" s="18"/>
      <c r="E217" s="18"/>
      <c r="F217" s="18"/>
      <c r="G217" s="18"/>
      <c r="H217" s="18"/>
      <c r="I217" s="18"/>
    </row>
    <row r="218" spans="3:9">
      <c r="C218" s="18"/>
      <c r="D218" s="18"/>
      <c r="E218" s="18"/>
      <c r="F218" s="18"/>
      <c r="G218" s="18"/>
      <c r="H218" s="18"/>
      <c r="I218" s="18"/>
    </row>
    <row r="219" spans="3:9">
      <c r="C219" s="18"/>
      <c r="D219" s="18"/>
      <c r="E219" s="18"/>
      <c r="F219" s="18"/>
      <c r="G219" s="18"/>
      <c r="H219" s="18"/>
      <c r="I219" s="18"/>
    </row>
    <row r="220" spans="3:9">
      <c r="C220" s="18"/>
      <c r="D220" s="18"/>
      <c r="E220" s="18"/>
      <c r="F220" s="18"/>
      <c r="G220" s="18"/>
      <c r="H220" s="18"/>
      <c r="I220" s="18"/>
    </row>
    <row r="221" spans="3:9">
      <c r="C221" s="18"/>
      <c r="D221" s="18"/>
      <c r="E221" s="18"/>
      <c r="F221" s="18"/>
      <c r="G221" s="18"/>
      <c r="H221" s="18"/>
      <c r="I221" s="18"/>
    </row>
    <row r="222" spans="3:9">
      <c r="C222" s="18"/>
      <c r="D222" s="18"/>
      <c r="E222" s="18"/>
      <c r="F222" s="18"/>
      <c r="G222" s="18"/>
      <c r="H222" s="18"/>
      <c r="I222" s="18"/>
    </row>
    <row r="223" spans="3:9">
      <c r="C223" s="18"/>
      <c r="D223" s="18"/>
      <c r="E223" s="18"/>
      <c r="F223" s="18"/>
      <c r="G223" s="18"/>
      <c r="H223" s="18"/>
      <c r="I223" s="18"/>
    </row>
    <row r="224" spans="3:9">
      <c r="C224" s="18"/>
      <c r="D224" s="18"/>
      <c r="E224" s="18"/>
      <c r="F224" s="18"/>
      <c r="G224" s="18"/>
      <c r="H224" s="18"/>
      <c r="I224" s="18"/>
    </row>
    <row r="225" spans="3:9">
      <c r="C225" s="18"/>
      <c r="D225" s="18"/>
      <c r="E225" s="18"/>
      <c r="F225" s="18"/>
      <c r="G225" s="18"/>
      <c r="H225" s="18"/>
      <c r="I225" s="18"/>
    </row>
    <row r="226" spans="3:9">
      <c r="C226" s="18"/>
      <c r="D226" s="18"/>
      <c r="E226" s="18"/>
      <c r="F226" s="18"/>
      <c r="G226" s="18"/>
      <c r="H226" s="18"/>
      <c r="I226" s="18"/>
    </row>
    <row r="227" spans="3:9">
      <c r="C227" s="18"/>
      <c r="D227" s="18"/>
      <c r="E227" s="18"/>
      <c r="F227" s="18"/>
      <c r="G227" s="18"/>
      <c r="H227" s="18"/>
      <c r="I227" s="18"/>
    </row>
    <row r="228" spans="3:9">
      <c r="C228" s="18"/>
      <c r="D228" s="18"/>
      <c r="E228" s="18"/>
      <c r="F228" s="18"/>
      <c r="G228" s="18"/>
      <c r="H228" s="18"/>
      <c r="I228" s="18"/>
    </row>
    <row r="229" spans="3:9">
      <c r="C229" s="18"/>
      <c r="D229" s="18"/>
      <c r="E229" s="18"/>
      <c r="F229" s="18"/>
      <c r="G229" s="18"/>
      <c r="H229" s="18"/>
      <c r="I229" s="18"/>
    </row>
    <row r="230" spans="3:9">
      <c r="C230" s="18"/>
      <c r="D230" s="18"/>
      <c r="E230" s="18"/>
      <c r="F230" s="18"/>
      <c r="G230" s="18"/>
      <c r="H230" s="18"/>
      <c r="I230" s="18"/>
    </row>
    <row r="231" spans="3:9">
      <c r="C231" s="18"/>
      <c r="D231" s="18"/>
      <c r="E231" s="18"/>
      <c r="F231" s="18"/>
      <c r="G231" s="18"/>
      <c r="H231" s="18"/>
      <c r="I231" s="18"/>
    </row>
    <row r="232" spans="3:9">
      <c r="C232" s="18"/>
      <c r="D232" s="18"/>
      <c r="E232" s="18"/>
      <c r="F232" s="18"/>
      <c r="G232" s="18"/>
      <c r="H232" s="18"/>
      <c r="I232" s="18"/>
    </row>
    <row r="233" spans="3:9">
      <c r="C233" s="18"/>
      <c r="D233" s="18"/>
      <c r="E233" s="18"/>
      <c r="F233" s="18"/>
      <c r="G233" s="18"/>
      <c r="H233" s="18"/>
      <c r="I233" s="18"/>
    </row>
    <row r="234" spans="3:9">
      <c r="C234" s="18"/>
      <c r="D234" s="18"/>
      <c r="E234" s="18"/>
      <c r="F234" s="18"/>
      <c r="G234" s="18"/>
      <c r="H234" s="18"/>
      <c r="I234" s="18"/>
    </row>
    <row r="235" spans="3:9">
      <c r="C235" s="18"/>
      <c r="D235" s="18"/>
      <c r="E235" s="18"/>
      <c r="F235" s="18"/>
      <c r="G235" s="18"/>
      <c r="H235" s="18"/>
      <c r="I235" s="18"/>
    </row>
    <row r="236" spans="3:9">
      <c r="C236" s="18"/>
      <c r="D236" s="18"/>
      <c r="E236" s="18"/>
      <c r="F236" s="18"/>
      <c r="G236" s="18"/>
      <c r="H236" s="18"/>
      <c r="I236" s="18"/>
    </row>
    <row r="237" spans="3:9">
      <c r="C237" s="18"/>
      <c r="D237" s="18"/>
      <c r="E237" s="18"/>
      <c r="F237" s="18"/>
      <c r="G237" s="18"/>
      <c r="H237" s="18"/>
      <c r="I237" s="18"/>
    </row>
    <row r="238" spans="3:9">
      <c r="C238" s="18"/>
      <c r="D238" s="18"/>
      <c r="E238" s="18"/>
      <c r="F238" s="18"/>
      <c r="G238" s="18"/>
      <c r="H238" s="18"/>
      <c r="I238" s="18"/>
    </row>
    <row r="239" spans="3:9">
      <c r="C239" s="18"/>
      <c r="D239" s="18"/>
      <c r="E239" s="18"/>
      <c r="F239" s="18"/>
      <c r="G239" s="18"/>
      <c r="H239" s="18"/>
      <c r="I239" s="18"/>
    </row>
    <row r="240" spans="3:9">
      <c r="C240" s="18"/>
      <c r="D240" s="18"/>
      <c r="E240" s="18"/>
      <c r="F240" s="18"/>
      <c r="G240" s="18"/>
      <c r="H240" s="18"/>
      <c r="I240" s="18"/>
    </row>
    <row r="241" spans="3:9">
      <c r="C241" s="18"/>
      <c r="D241" s="18"/>
      <c r="E241" s="18"/>
      <c r="F241" s="18"/>
      <c r="G241" s="18"/>
      <c r="H241" s="18"/>
      <c r="I241" s="18"/>
    </row>
    <row r="242" spans="3:9">
      <c r="C242" s="18"/>
      <c r="D242" s="18"/>
      <c r="E242" s="18"/>
      <c r="F242" s="18"/>
      <c r="G242" s="18"/>
      <c r="H242" s="18"/>
      <c r="I242" s="18"/>
    </row>
    <row r="243" spans="3:9">
      <c r="C243" s="18"/>
      <c r="D243" s="18"/>
      <c r="E243" s="18"/>
      <c r="F243" s="18"/>
      <c r="G243" s="18"/>
      <c r="H243" s="18"/>
      <c r="I243" s="18"/>
    </row>
    <row r="244" spans="3:9">
      <c r="C244" s="18"/>
      <c r="D244" s="18"/>
      <c r="E244" s="18"/>
      <c r="F244" s="18"/>
      <c r="G244" s="18"/>
      <c r="H244" s="18"/>
      <c r="I244" s="18"/>
    </row>
    <row r="245" spans="3:9">
      <c r="C245" s="18"/>
      <c r="D245" s="18"/>
      <c r="E245" s="18"/>
      <c r="F245" s="18"/>
      <c r="G245" s="18"/>
      <c r="H245" s="18"/>
      <c r="I245" s="18"/>
    </row>
    <row r="246" spans="3:9">
      <c r="C246" s="18"/>
      <c r="D246" s="18"/>
      <c r="E246" s="18"/>
      <c r="F246" s="18"/>
      <c r="G246" s="18"/>
      <c r="H246" s="18"/>
      <c r="I246" s="18"/>
    </row>
    <row r="247" spans="3:9">
      <c r="C247" s="18"/>
      <c r="D247" s="18"/>
      <c r="E247" s="18"/>
      <c r="F247" s="18"/>
      <c r="G247" s="18"/>
      <c r="H247" s="18"/>
      <c r="I247" s="18"/>
    </row>
    <row r="248" spans="3:9">
      <c r="C248" s="18"/>
      <c r="D248" s="18"/>
      <c r="E248" s="18"/>
      <c r="F248" s="18"/>
      <c r="G248" s="18"/>
      <c r="H248" s="18"/>
      <c r="I248" s="18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N3:O4"/>
    <mergeCell ref="A2:O2"/>
    <mergeCell ref="A1:B1"/>
    <mergeCell ref="C1:D1"/>
    <mergeCell ref="E1:O1"/>
  </mergeCells>
  <conditionalFormatting sqref="D12:I14 D20:I22 D28:I30 D36:I38 D44:I46 D52:I54 D60:I62 D68:I70">
    <cfRule type="cellIs" dxfId="90" priority="13" operator="between">
      <formula>2002</formula>
      <formula>2007</formula>
    </cfRule>
  </conditionalFormatting>
  <conditionalFormatting sqref="D76:I78">
    <cfRule type="cellIs" dxfId="89" priority="12" operator="between">
      <formula>2002</formula>
      <formula>2007</formula>
    </cfRule>
  </conditionalFormatting>
  <conditionalFormatting sqref="D84:I86">
    <cfRule type="cellIs" dxfId="88" priority="11" operator="between">
      <formula>2002</formula>
      <formula>2007</formula>
    </cfRule>
  </conditionalFormatting>
  <conditionalFormatting sqref="D92:I94">
    <cfRule type="cellIs" dxfId="87" priority="10" operator="between">
      <formula>2002</formula>
      <formula>2007</formula>
    </cfRule>
  </conditionalFormatting>
  <conditionalFormatting sqref="D100:I102">
    <cfRule type="cellIs" dxfId="86" priority="9" operator="between">
      <formula>2002</formula>
      <formula>2007</formula>
    </cfRule>
  </conditionalFormatting>
  <conditionalFormatting sqref="D108:I110">
    <cfRule type="cellIs" dxfId="85" priority="8" operator="between">
      <formula>2002</formula>
      <formula>2007</formula>
    </cfRule>
  </conditionalFormatting>
  <conditionalFormatting sqref="D116:I118">
    <cfRule type="cellIs" dxfId="84" priority="7" operator="between">
      <formula>2002</formula>
      <formula>2007</formula>
    </cfRule>
  </conditionalFormatting>
  <conditionalFormatting sqref="D124:I126">
    <cfRule type="cellIs" dxfId="83" priority="6" operator="between">
      <formula>2002</formula>
      <formula>2007</formula>
    </cfRule>
  </conditionalFormatting>
  <conditionalFormatting sqref="D132:I134">
    <cfRule type="cellIs" dxfId="82" priority="5" operator="between">
      <formula>2002</formula>
      <formula>2007</formula>
    </cfRule>
  </conditionalFormatting>
  <conditionalFormatting sqref="D140:I142">
    <cfRule type="cellIs" dxfId="81" priority="4" operator="between">
      <formula>2002</formula>
      <formula>2007</formula>
    </cfRule>
  </conditionalFormatting>
  <conditionalFormatting sqref="D148:I150">
    <cfRule type="cellIs" dxfId="80" priority="3" operator="between">
      <formula>2002</formula>
      <formula>2007</formula>
    </cfRule>
  </conditionalFormatting>
  <conditionalFormatting sqref="D156:I158">
    <cfRule type="cellIs" dxfId="79" priority="2" operator="between">
      <formula>2002</formula>
      <formula>2007</formula>
    </cfRule>
  </conditionalFormatting>
  <conditionalFormatting sqref="D164:I248">
    <cfRule type="cellIs" dxfId="78" priority="1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portrait" r:id="rId1"/>
  <headerFooter alignWithMargins="0">
    <oddHeader xml:space="preserve">&amp;C&amp;"Arial CE,Félkövér"&amp;12 2024/2025. TANÉVI ATLÉTIKA DIÁKOLIMPIA®
ÜGYESSÉGI ÉS VÁLTÓFUTÓ CSAPATBAJNOKSÁG </oddHead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workbookViewId="0">
      <selection activeCell="B3" sqref="B3:D7"/>
    </sheetView>
  </sheetViews>
  <sheetFormatPr defaultRowHeight="12.75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>
      <c r="A1" s="68" t="str">
        <f>'56 kcs F_gerely'!A1:M1</f>
        <v>Fiú</v>
      </c>
      <c r="B1" s="69" t="str">
        <f>'56 kcs F_gerely'!C1</f>
        <v>V-VI.</v>
      </c>
      <c r="C1" s="100" t="str">
        <f>'56 kcs F_gerely'!E1</f>
        <v>Gerelyhajítás (800 gr)</v>
      </c>
      <c r="D1" s="100"/>
    </row>
    <row r="2" spans="1:10" ht="18" customHeight="1">
      <c r="A2" s="61"/>
      <c r="B2" s="61" t="s">
        <v>14</v>
      </c>
      <c r="C2" s="61" t="s">
        <v>15</v>
      </c>
      <c r="D2" s="61" t="s">
        <v>16</v>
      </c>
      <c r="H2" t="s">
        <v>40</v>
      </c>
      <c r="J2" t="s">
        <v>36</v>
      </c>
    </row>
    <row r="3" spans="1:10">
      <c r="A3" s="62" t="s">
        <v>0</v>
      </c>
      <c r="B3" s="63" t="str">
        <f>'56 kcs F_gerely'!C14</f>
        <v>Bonyhád</v>
      </c>
      <c r="C3" s="63" t="str">
        <f>'56 kcs F_gerely'!B14</f>
        <v>Petőfi Sándor Evangélikus Gimnázium</v>
      </c>
      <c r="D3" s="64">
        <f>'56 kcs F_gerely'!L14</f>
        <v>38.552500000000002</v>
      </c>
      <c r="H3" t="s">
        <v>42</v>
      </c>
      <c r="J3" t="s">
        <v>37</v>
      </c>
    </row>
    <row r="4" spans="1:10">
      <c r="A4" s="62" t="s">
        <v>1</v>
      </c>
      <c r="B4" s="63" t="str">
        <f>'56 kcs F_gerely'!C22</f>
        <v>Szekszárd</v>
      </c>
      <c r="C4" s="63" t="str">
        <f>'56 kcs F_gerely'!B22</f>
        <v xml:space="preserve">Szekszárdi Garay János Gimnázium </v>
      </c>
      <c r="D4" s="64">
        <f>'56 kcs F_gerely'!L22</f>
        <v>33.519999999999996</v>
      </c>
      <c r="H4" t="s">
        <v>41</v>
      </c>
      <c r="J4" t="s">
        <v>38</v>
      </c>
    </row>
    <row r="5" spans="1:10">
      <c r="A5" s="62" t="s">
        <v>2</v>
      </c>
      <c r="B5" s="63" t="str">
        <f>'56 kcs F_gerely'!C6</f>
        <v>Paks</v>
      </c>
      <c r="C5" s="63" t="str">
        <f>'56 kcs F_gerely'!B6</f>
        <v>Paksi Vak Bottyán Gimnázium</v>
      </c>
      <c r="D5" s="64">
        <f>'56 kcs F_gerely'!L6</f>
        <v>27.1325</v>
      </c>
      <c r="H5" t="s">
        <v>46</v>
      </c>
    </row>
    <row r="6" spans="1:10">
      <c r="A6" s="62" t="s">
        <v>3</v>
      </c>
      <c r="B6" s="63" t="str">
        <f>'56 kcs F_gerely'!C30</f>
        <v>Szekszárd</v>
      </c>
      <c r="C6" s="63" t="str">
        <f>'56 kcs F_gerely'!B30</f>
        <v>Szekszárdi I.Béla Gimnázium</v>
      </c>
      <c r="D6" s="64">
        <f>'56 kcs F_gerely'!L30</f>
        <v>22.497499999999999</v>
      </c>
      <c r="H6" t="s">
        <v>44</v>
      </c>
    </row>
    <row r="7" spans="1:10">
      <c r="A7" s="62" t="s">
        <v>4</v>
      </c>
      <c r="B7" s="63" t="str">
        <f>'56 kcs F_gerely'!C38</f>
        <v>Simontornya</v>
      </c>
      <c r="C7" s="63" t="str">
        <f>'56 kcs F_gerely'!B38</f>
        <v>Vak Bottyán Általános Iskola és Gimnázium</v>
      </c>
      <c r="D7" s="64">
        <f>'56 kcs F_gerely'!L38</f>
        <v>22.362499999999997</v>
      </c>
      <c r="H7" t="s">
        <v>45</v>
      </c>
    </row>
    <row r="8" spans="1:10">
      <c r="A8" s="62" t="s">
        <v>5</v>
      </c>
      <c r="B8" s="63">
        <f>'56 kcs F_gerely'!C46</f>
        <v>0</v>
      </c>
      <c r="C8" s="63">
        <f>'56 kcs F_gerely'!B46</f>
        <v>0</v>
      </c>
      <c r="D8" s="64">
        <f>'56 kcs F_gerely'!L46</f>
        <v>0</v>
      </c>
      <c r="H8" t="s">
        <v>47</v>
      </c>
    </row>
    <row r="9" spans="1:10">
      <c r="A9" s="62" t="s">
        <v>6</v>
      </c>
      <c r="B9" s="63">
        <f>'56 kcs F_gerely'!C54</f>
        <v>0</v>
      </c>
      <c r="C9" s="63">
        <f>'56 kcs F_gerely'!B54</f>
        <v>0</v>
      </c>
      <c r="D9" s="64">
        <f>'56 kcs F_gerely'!L54</f>
        <v>0</v>
      </c>
      <c r="H9" t="s">
        <v>48</v>
      </c>
    </row>
    <row r="10" spans="1:10">
      <c r="A10" s="62" t="s">
        <v>7</v>
      </c>
      <c r="B10" s="63">
        <f>'56 kcs F_gerely'!C62</f>
        <v>0</v>
      </c>
      <c r="C10" s="63">
        <f>'56 kcs F_gerely'!B62</f>
        <v>0</v>
      </c>
      <c r="D10" s="64">
        <f>'56 kcs F_gerely'!L62</f>
        <v>0</v>
      </c>
      <c r="H10" t="s">
        <v>49</v>
      </c>
    </row>
    <row r="11" spans="1:10">
      <c r="A11" s="62" t="s">
        <v>17</v>
      </c>
      <c r="B11" s="63">
        <f>'56 kcs F_gerely'!C70</f>
        <v>0</v>
      </c>
      <c r="C11" s="63">
        <f>'56 kcs F_gerely'!B70</f>
        <v>0</v>
      </c>
      <c r="D11" s="64">
        <f>'56 kcs F_gerely'!L70</f>
        <v>0</v>
      </c>
    </row>
    <row r="12" spans="1:10">
      <c r="A12" s="62" t="s">
        <v>18</v>
      </c>
      <c r="B12" s="63">
        <f>'56 kcs F_gerely'!C78</f>
        <v>0</v>
      </c>
      <c r="C12" s="63">
        <f>'56 kcs F_gerely'!B78</f>
        <v>0</v>
      </c>
      <c r="D12" s="64">
        <f>'56 kcs F_gerely'!L78</f>
        <v>0</v>
      </c>
    </row>
    <row r="13" spans="1:10">
      <c r="A13" s="62" t="s">
        <v>19</v>
      </c>
      <c r="B13" s="63">
        <f>'56 kcs F_gerely'!C86</f>
        <v>0</v>
      </c>
      <c r="C13" s="63">
        <f>'56 kcs F_gerely'!B86</f>
        <v>0</v>
      </c>
      <c r="D13" s="64">
        <f>'56 kcs F_gerely'!L86</f>
        <v>0</v>
      </c>
    </row>
    <row r="14" spans="1:10">
      <c r="A14" s="62" t="s">
        <v>20</v>
      </c>
      <c r="B14" s="63">
        <f>'56 kcs F_gerely'!C94</f>
        <v>0</v>
      </c>
      <c r="C14" s="63">
        <f>'56 kcs F_gerely'!B94</f>
        <v>0</v>
      </c>
      <c r="D14" s="64">
        <f>'56 kcs F_gerely'!L94</f>
        <v>0</v>
      </c>
    </row>
    <row r="15" spans="1:10">
      <c r="A15" s="62" t="s">
        <v>21</v>
      </c>
      <c r="B15" s="63">
        <f>'56 kcs F_gerely'!C102</f>
        <v>0</v>
      </c>
      <c r="C15" s="63">
        <f>'56 kcs F_gerely'!B102</f>
        <v>0</v>
      </c>
      <c r="D15" s="64">
        <f>'56 kcs F_gerely'!L102</f>
        <v>0</v>
      </c>
    </row>
    <row r="16" spans="1:10">
      <c r="A16" s="62" t="s">
        <v>22</v>
      </c>
      <c r="B16" s="63">
        <f>'56 kcs F_gerely'!C110</f>
        <v>0</v>
      </c>
      <c r="C16" s="63">
        <f>'56 kcs F_gerely'!B110</f>
        <v>0</v>
      </c>
      <c r="D16" s="64">
        <f>'56 kcs F_gerely'!L110</f>
        <v>0</v>
      </c>
    </row>
    <row r="17" spans="1:4">
      <c r="A17" s="62" t="s">
        <v>23</v>
      </c>
      <c r="B17" s="63">
        <f>'56 kcs F_gerely'!C118</f>
        <v>0</v>
      </c>
      <c r="C17" s="63">
        <v>0</v>
      </c>
      <c r="D17" s="64">
        <f>'56 kcs F_gerely'!L118</f>
        <v>0</v>
      </c>
    </row>
    <row r="18" spans="1:4">
      <c r="A18" s="62" t="s">
        <v>28</v>
      </c>
      <c r="B18" s="63">
        <f>'56 kcs F_gerely'!C126</f>
        <v>0</v>
      </c>
      <c r="C18" s="63">
        <f>'56 kcs F_gerely'!B126</f>
        <v>0</v>
      </c>
      <c r="D18" s="64">
        <f>'56 kcs F_gerely'!L126</f>
        <v>0</v>
      </c>
    </row>
    <row r="19" spans="1:4">
      <c r="A19" s="62" t="s">
        <v>29</v>
      </c>
      <c r="B19" s="63">
        <f>'56 kcs F_gerely'!C134</f>
        <v>0</v>
      </c>
      <c r="C19" s="63">
        <f>'56 kcs F_gerely'!B134</f>
        <v>0</v>
      </c>
      <c r="D19" s="64">
        <f>'56 kcs F_gerely'!L134</f>
        <v>0</v>
      </c>
    </row>
    <row r="20" spans="1:4">
      <c r="A20" s="62" t="s">
        <v>30</v>
      </c>
      <c r="B20" s="63">
        <f>'56 kcs F_gerely'!C142</f>
        <v>0</v>
      </c>
      <c r="C20" s="63">
        <f>'56 kcs F_gerely'!B142</f>
        <v>0</v>
      </c>
      <c r="D20" s="64">
        <f>'56 kcs F_gerely'!L142</f>
        <v>0</v>
      </c>
    </row>
    <row r="21" spans="1:4">
      <c r="A21" s="62" t="s">
        <v>31</v>
      </c>
      <c r="B21" s="63">
        <f>'56 kcs F_gerely'!C150</f>
        <v>0</v>
      </c>
      <c r="C21" s="63">
        <f>'56 kcs F_gerely'!B150</f>
        <v>0</v>
      </c>
      <c r="D21" s="64">
        <f>'56 kcs F_gerely'!L150</f>
        <v>0</v>
      </c>
    </row>
    <row r="22" spans="1:4">
      <c r="A22" s="62" t="s">
        <v>32</v>
      </c>
      <c r="B22" s="63">
        <f>'56 kcs F_gerely'!C158</f>
        <v>0</v>
      </c>
      <c r="C22" s="63">
        <f>'56 kcs F_gerely'!B158</f>
        <v>0</v>
      </c>
      <c r="D22" s="64">
        <f>'56 kcs F_gerely'!L158</f>
        <v>0</v>
      </c>
    </row>
    <row r="24" spans="1:4" ht="27.75" customHeight="1">
      <c r="B24" s="66" t="str">
        <f>[3]Fedlap!A22</f>
        <v>Szekszárd, Atlétika Centrum</v>
      </c>
      <c r="C24" s="67">
        <f>[3]Fedlap!A25</f>
        <v>45553</v>
      </c>
    </row>
    <row r="26" spans="1:4">
      <c r="A26" s="71" t="s">
        <v>51</v>
      </c>
    </row>
    <row r="28" spans="1:4">
      <c r="A28" t="s">
        <v>25</v>
      </c>
    </row>
    <row r="29" spans="1:4">
      <c r="A29" t="s">
        <v>54</v>
      </c>
      <c r="B29" t="s">
        <v>57</v>
      </c>
    </row>
    <row r="30" spans="1:4">
      <c r="B30" t="s">
        <v>55</v>
      </c>
    </row>
    <row r="31" spans="1:4">
      <c r="B31" t="s">
        <v>56</v>
      </c>
    </row>
  </sheetData>
  <sortState ref="B3:D7">
    <sortCondition descending="1" ref="D3:D7"/>
  </sortState>
  <mergeCells count="1">
    <mergeCell ref="C1:D1"/>
  </mergeCells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2024/2025.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21</vt:i4>
      </vt:variant>
    </vt:vector>
  </HeadingPairs>
  <TitlesOfParts>
    <vt:vector size="43" baseType="lpstr">
      <vt:lpstr>Fedlap</vt:lpstr>
      <vt:lpstr>56 kcs F távol</vt:lpstr>
      <vt:lpstr> F T_sorrend</vt:lpstr>
      <vt:lpstr>56 kcs F magas</vt:lpstr>
      <vt:lpstr>F M_sorrend</vt:lpstr>
      <vt:lpstr>56 kcs F_Diszkosz</vt:lpstr>
      <vt:lpstr>F D_sorrend</vt:lpstr>
      <vt:lpstr>56 kcs F_gerely</vt:lpstr>
      <vt:lpstr>F G_sorrend</vt:lpstr>
      <vt:lpstr>56 kcs F súlyl</vt:lpstr>
      <vt:lpstr>F S_sorrend</vt:lpstr>
      <vt:lpstr>56 kcs L távol</vt:lpstr>
      <vt:lpstr>L t sorrend</vt:lpstr>
      <vt:lpstr>56 kcs L magas</vt:lpstr>
      <vt:lpstr>L m sorrend</vt:lpstr>
      <vt:lpstr>56 kcs L diszkosz</vt:lpstr>
      <vt:lpstr>L d sorrend</vt:lpstr>
      <vt:lpstr>56 kcs L gerely</vt:lpstr>
      <vt:lpstr>L g sorrend</vt:lpstr>
      <vt:lpstr>56 kcs L súlyl</vt:lpstr>
      <vt:lpstr>L s sorrend</vt:lpstr>
      <vt:lpstr>Munka1</vt:lpstr>
      <vt:lpstr>' F T_sorrend'!Nyomtatási_terület</vt:lpstr>
      <vt:lpstr>'56 kcs F magas'!Nyomtatási_terület</vt:lpstr>
      <vt:lpstr>'56 kcs F súlyl'!Nyomtatási_terület</vt:lpstr>
      <vt:lpstr>'56 kcs F távol'!Nyomtatási_terület</vt:lpstr>
      <vt:lpstr>'56 kcs F_Diszkosz'!Nyomtatási_terület</vt:lpstr>
      <vt:lpstr>'56 kcs F_gerely'!Nyomtatási_terület</vt:lpstr>
      <vt:lpstr>'56 kcs L diszkosz'!Nyomtatási_terület</vt:lpstr>
      <vt:lpstr>'56 kcs L gerely'!Nyomtatási_terület</vt:lpstr>
      <vt:lpstr>'56 kcs L magas'!Nyomtatási_terület</vt:lpstr>
      <vt:lpstr>'56 kcs L súlyl'!Nyomtatási_terület</vt:lpstr>
      <vt:lpstr>'56 kcs L távol'!Nyomtatási_terület</vt:lpstr>
      <vt:lpstr>'F D_sorrend'!Nyomtatási_terület</vt:lpstr>
      <vt:lpstr>'F G_sorrend'!Nyomtatási_terület</vt:lpstr>
      <vt:lpstr>'F M_sorrend'!Nyomtatási_terület</vt:lpstr>
      <vt:lpstr>'F S_sorrend'!Nyomtatási_terület</vt:lpstr>
      <vt:lpstr>Fedlap!Nyomtatási_terület</vt:lpstr>
      <vt:lpstr>'L d sorrend'!Nyomtatási_terület</vt:lpstr>
      <vt:lpstr>'L g sorrend'!Nyomtatási_terület</vt:lpstr>
      <vt:lpstr>'L m sorrend'!Nyomtatási_terület</vt:lpstr>
      <vt:lpstr>'L s sorrend'!Nyomtatási_terület</vt:lpstr>
      <vt:lpstr>'L t sorrend'!Nyomtatási_terület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User</cp:lastModifiedBy>
  <cp:lastPrinted>2024-09-18T15:21:29Z</cp:lastPrinted>
  <dcterms:created xsi:type="dcterms:W3CDTF">2003-10-04T09:35:55Z</dcterms:created>
  <dcterms:modified xsi:type="dcterms:W3CDTF">2024-09-19T05:46:50Z</dcterms:modified>
</cp:coreProperties>
</file>